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2435" windowHeight="7740"/>
  </bookViews>
  <sheets>
    <sheet name="สรุปกรมธรรม์" sheetId="1" r:id="rId1"/>
    <sheet name="วางแผนประกัน" sheetId="2" r:id="rId2"/>
  </sheets>
  <calcPr calcId="145621"/>
</workbook>
</file>

<file path=xl/calcChain.xml><?xml version="1.0" encoding="utf-8"?>
<calcChain xmlns="http://schemas.openxmlformats.org/spreadsheetml/2006/main">
  <c r="K59" i="1" l="1"/>
  <c r="J59" i="1"/>
  <c r="K56" i="1"/>
  <c r="J56" i="1"/>
  <c r="K54" i="1"/>
  <c r="J54" i="1"/>
  <c r="K52" i="1"/>
  <c r="J52" i="1"/>
  <c r="K50" i="1"/>
  <c r="J50" i="1"/>
  <c r="K44" i="1"/>
  <c r="J44" i="1"/>
  <c r="I59" i="1"/>
  <c r="H59" i="1"/>
  <c r="G59" i="1"/>
  <c r="F59" i="1"/>
  <c r="E59" i="1"/>
  <c r="D59" i="1"/>
  <c r="I56" i="1"/>
  <c r="H56" i="1"/>
  <c r="G56" i="1"/>
  <c r="F56" i="1"/>
  <c r="E56" i="1"/>
  <c r="D56" i="1"/>
  <c r="I54" i="1"/>
  <c r="H54" i="1"/>
  <c r="G54" i="1"/>
  <c r="F54" i="1"/>
  <c r="E54" i="1"/>
  <c r="D54" i="1"/>
  <c r="I52" i="1"/>
  <c r="H52" i="1"/>
  <c r="G52" i="1"/>
  <c r="F52" i="1"/>
  <c r="E52" i="1"/>
  <c r="D52" i="1"/>
  <c r="I50" i="1"/>
  <c r="H50" i="1"/>
  <c r="G50" i="1"/>
  <c r="F50" i="1"/>
  <c r="E50" i="1"/>
  <c r="D50" i="1"/>
  <c r="I44" i="1"/>
  <c r="H44" i="1"/>
  <c r="G44" i="1"/>
  <c r="F44" i="1"/>
  <c r="E44" i="1"/>
  <c r="D44" i="1"/>
  <c r="C59" i="1"/>
  <c r="D13" i="1"/>
  <c r="E13" i="1"/>
  <c r="F13" i="1"/>
  <c r="G13" i="1"/>
  <c r="H13" i="1"/>
  <c r="I13" i="1"/>
  <c r="J13" i="1"/>
  <c r="K13" i="1"/>
  <c r="L13" i="1"/>
  <c r="F24" i="2" l="1"/>
  <c r="F25" i="2"/>
  <c r="F26" i="2"/>
  <c r="F27" i="2"/>
  <c r="F28" i="2"/>
  <c r="F29" i="2"/>
  <c r="F30" i="2"/>
  <c r="F31" i="2"/>
  <c r="F35" i="2"/>
  <c r="F37" i="2"/>
  <c r="F38" i="2"/>
  <c r="F22" i="2"/>
  <c r="D11" i="2"/>
  <c r="C13" i="1"/>
  <c r="M23" i="1"/>
  <c r="M24" i="1"/>
  <c r="M25" i="1"/>
  <c r="M26" i="1"/>
  <c r="M27" i="1"/>
  <c r="M28" i="1"/>
  <c r="D32" i="2" s="1"/>
  <c r="F32" i="2" s="1"/>
  <c r="M29" i="1"/>
  <c r="M30" i="1"/>
  <c r="M31" i="1"/>
  <c r="M32" i="1"/>
  <c r="M33" i="1"/>
  <c r="M34" i="1"/>
  <c r="D33" i="2" s="1"/>
  <c r="F33" i="2" s="1"/>
  <c r="M35" i="1"/>
  <c r="M36" i="1"/>
  <c r="D36" i="2" s="1"/>
  <c r="F36" i="2" s="1"/>
  <c r="M37" i="1"/>
  <c r="M38" i="1"/>
  <c r="M39" i="1"/>
  <c r="M40" i="1"/>
  <c r="M41" i="1"/>
  <c r="M42" i="1"/>
  <c r="M43" i="1"/>
  <c r="M22" i="1"/>
  <c r="M15" i="1"/>
  <c r="M16" i="1"/>
  <c r="D16" i="2" s="1"/>
  <c r="D17" i="2" s="1"/>
  <c r="L59" i="1"/>
  <c r="L56" i="1"/>
  <c r="C56" i="1"/>
  <c r="C52" i="1"/>
  <c r="L54" i="1"/>
  <c r="C54" i="1"/>
  <c r="L52" i="1"/>
  <c r="C50" i="1"/>
  <c r="L50" i="1"/>
  <c r="C1" i="1"/>
  <c r="L44" i="1"/>
  <c r="C44" i="1"/>
  <c r="K47" i="1" l="1"/>
  <c r="K48" i="1" s="1"/>
  <c r="K45" i="1" s="1"/>
  <c r="K46" i="1" s="1"/>
  <c r="J47" i="1"/>
  <c r="J48" i="1" s="1"/>
  <c r="J45" i="1" s="1"/>
  <c r="J46" i="1" s="1"/>
  <c r="I47" i="1"/>
  <c r="I48" i="1" s="1"/>
  <c r="I45" i="1" s="1"/>
  <c r="I46" i="1" s="1"/>
  <c r="E47" i="1"/>
  <c r="E48" i="1" s="1"/>
  <c r="E45" i="1" s="1"/>
  <c r="E46" i="1" s="1"/>
  <c r="H47" i="1"/>
  <c r="H48" i="1" s="1"/>
  <c r="H45" i="1" s="1"/>
  <c r="H46" i="1" s="1"/>
  <c r="D47" i="1"/>
  <c r="D48" i="1" s="1"/>
  <c r="D45" i="1" s="1"/>
  <c r="D46" i="1" s="1"/>
  <c r="G47" i="1"/>
  <c r="G48" i="1" s="1"/>
  <c r="G45" i="1" s="1"/>
  <c r="G46" i="1" s="1"/>
  <c r="F47" i="1"/>
  <c r="F48" i="1" s="1"/>
  <c r="F45" i="1" s="1"/>
  <c r="F46" i="1" s="1"/>
  <c r="D23" i="2"/>
  <c r="F23" i="2" s="1"/>
  <c r="M52" i="1"/>
  <c r="D34" i="2"/>
  <c r="F34" i="2" s="1"/>
  <c r="M44" i="1"/>
  <c r="M50" i="1"/>
  <c r="M56" i="1"/>
  <c r="M54" i="1"/>
  <c r="M59" i="1"/>
  <c r="D18" i="2"/>
  <c r="L47" i="1"/>
  <c r="L48" i="1" s="1"/>
  <c r="L45" i="1" s="1"/>
  <c r="L46" i="1" s="1"/>
  <c r="C47" i="1"/>
  <c r="C48" i="1" l="1"/>
  <c r="C45" i="1" l="1"/>
  <c r="C46" i="1" l="1"/>
  <c r="M46" i="1" s="1"/>
  <c r="M45" i="1"/>
</calcChain>
</file>

<file path=xl/sharedStrings.xml><?xml version="1.0" encoding="utf-8"?>
<sst xmlns="http://schemas.openxmlformats.org/spreadsheetml/2006/main" count="145" uniqueCount="131">
  <si>
    <t>บริษัท</t>
  </si>
  <si>
    <t>เลขที่กรมธรรม์</t>
  </si>
  <si>
    <t>ชื่อแบบประกัน</t>
  </si>
  <si>
    <t>ประเภท</t>
  </si>
  <si>
    <t>สะสมทรัพย์</t>
  </si>
  <si>
    <t>อายุตอนทำ</t>
  </si>
  <si>
    <t>วันที่กรมธรรม์</t>
  </si>
  <si>
    <t>วันครบกำหนดชำระเบี้ย</t>
  </si>
  <si>
    <t>วันครบกำหนดสัญญา</t>
  </si>
  <si>
    <t>จำนวนปีที่จ่ายเบี้ย</t>
  </si>
  <si>
    <t>จำนวนปีที่คุ้มครอง</t>
  </si>
  <si>
    <t>จ่ายเบี้ยถึงอายุ</t>
  </si>
  <si>
    <t>สัญญาถึงอายุ</t>
  </si>
  <si>
    <t>เบี้ย</t>
  </si>
  <si>
    <t>ผลประโยชน์กรณีมีชีวิต</t>
  </si>
  <si>
    <t>ผลประโยชน์กรณีเสียชีวิต</t>
  </si>
  <si>
    <t>รวม</t>
  </si>
  <si>
    <t>WP</t>
  </si>
  <si>
    <t>HS</t>
  </si>
  <si>
    <t>HS เหมาจ่าย</t>
  </si>
  <si>
    <t>HB</t>
  </si>
  <si>
    <t>CI</t>
  </si>
  <si>
    <t>OPD</t>
  </si>
  <si>
    <t>PA</t>
  </si>
  <si>
    <t>ปัจจุบันคือสิ้นปีกรมธรรม์ที่</t>
  </si>
  <si>
    <t>ยังเหลือที่ต้องจ่ายอีก (ครั้ง)</t>
  </si>
  <si>
    <t>มูลค่าเวนคืน</t>
  </si>
  <si>
    <t>เงินเวนคืนที่ได้</t>
  </si>
  <si>
    <t>มูลค่าเงินสำเร็จ</t>
  </si>
  <si>
    <t>เงินสำเร็จที่ได้</t>
  </si>
  <si>
    <t>เงินจ่ายคืนทันที</t>
  </si>
  <si>
    <t>มูลค่าขยายเวลา</t>
  </si>
  <si>
    <t>เงินครบกำหนดที่ได้</t>
  </si>
  <si>
    <t>ระยะเวลาที่ขยาย</t>
  </si>
  <si>
    <t>เงินจ่ายคืนที่่ได้</t>
  </si>
  <si>
    <t>ของใคร</t>
  </si>
  <si>
    <t>ประกันชีวิต</t>
  </si>
  <si>
    <t>สัญญาเพิ่มเติม</t>
  </si>
  <si>
    <t>รวมเบี้ยสัญญาเพิ่มเติม</t>
  </si>
  <si>
    <t>เบี้ยประกันชีวิต</t>
  </si>
  <si>
    <t>เบี้ยประกันชีวิตที่ยังต้องจ่าย</t>
  </si>
  <si>
    <t>เบี้ยรวมที่ต้องจ่าย</t>
  </si>
  <si>
    <t>ปัจจุบันวันที่</t>
  </si>
  <si>
    <t>เงินจ่ายคืนทันทีที่ได้</t>
  </si>
  <si>
    <t>ผู้รับผลประโยชน์/%</t>
  </si>
  <si>
    <t>ทุนประกันรวม</t>
  </si>
  <si>
    <t>จำนวนกรมธรรม์</t>
  </si>
  <si>
    <t>ทุน WP รวม</t>
  </si>
  <si>
    <t>เบี้ย WP รวม</t>
  </si>
  <si>
    <t>ค่าห้อง HS รวม</t>
  </si>
  <si>
    <t>เบี้ย HS รวม</t>
  </si>
  <si>
    <t>ค่าห้อง HS เหมาจ่าย รวม</t>
  </si>
  <si>
    <t>เบี้ย HS เหมาจ่าย รวม</t>
  </si>
  <si>
    <t>ค่าชดเชยรายวัน HB รวม</t>
  </si>
  <si>
    <t>เบี้ย HB รวม</t>
  </si>
  <si>
    <t>ทุนโรคมะเร็ง CR รวม</t>
  </si>
  <si>
    <t>เบี้ย CR รวม</t>
  </si>
  <si>
    <t>ทุนโรคร้ายแรง CI รวม</t>
  </si>
  <si>
    <t>เบี้ย CI รวม</t>
  </si>
  <si>
    <t>วงเงิน OPD ต่อปี รวม</t>
  </si>
  <si>
    <t>เบี้ย OPD รวม</t>
  </si>
  <si>
    <t>AI (อบ.3) /RCC</t>
  </si>
  <si>
    <t>ADD (อบ.2) /RCC</t>
  </si>
  <si>
    <t>ADB (อบ.1) /RCC</t>
  </si>
  <si>
    <t>ทุน AI (อบ.3) /RCC รวม</t>
  </si>
  <si>
    <t>ทุน ADD (อบ.2) /RCC รวม</t>
  </si>
  <si>
    <t>เบี้ย ADD (อบ.2) /RCC รวม</t>
  </si>
  <si>
    <t>เบี้ย AI (อบ.3) /RCC รวม</t>
  </si>
  <si>
    <t>เบี้ย ADB (อบ.1) /RCC รวม</t>
  </si>
  <si>
    <t>ทุน ADB (อบ.1) /RCC รวม</t>
  </si>
  <si>
    <t>ทุน PA รวม</t>
  </si>
  <si>
    <t>เบี้ย PA รวม</t>
  </si>
  <si>
    <t>เบี้ยสัญญาเพิ่มเติมทั้งหมด</t>
  </si>
  <si>
    <t>เบี้ยประกันชีวิตทั้งหมด</t>
  </si>
  <si>
    <t>เบี้ยประกันทั้งหมดที่ต้องจ่าย</t>
  </si>
  <si>
    <t>ทุนประกันชีวิต</t>
  </si>
  <si>
    <t>เงินเวนคืนทั้งหมดที่จะได้</t>
  </si>
  <si>
    <t>เงินสำเร็จทั้งหมดที่จะได้</t>
  </si>
  <si>
    <t>เงินจ่ายคืนทันทีทั้งหมดที่จะได้</t>
  </si>
  <si>
    <t>เงินครบกำหนดทั้งหมดที่จะได้</t>
  </si>
  <si>
    <t>ตลอดชีพ</t>
  </si>
  <si>
    <t>ชั่วระยะเวลา</t>
  </si>
  <si>
    <t>บำนาญ</t>
  </si>
  <si>
    <t>ยูนิตลิงค์</t>
  </si>
  <si>
    <t>MRTA</t>
  </si>
  <si>
    <t>ผลประโยชน์และเบี้ยประกันรวม</t>
  </si>
  <si>
    <t>แผนประกันชีวิต</t>
  </si>
  <si>
    <t>ค่า</t>
  </si>
  <si>
    <t>จำนวนปีที่ต้องคุ้มครอง</t>
  </si>
  <si>
    <t>อัตราเงินเฟ้อ</t>
  </si>
  <si>
    <t>ทุนการศึกษาบุตรที่อยากเตรียมไว้ให้</t>
  </si>
  <si>
    <t>มูลค่าหนี้สินทั้งหมดที่ยังเหลืออยู่</t>
  </si>
  <si>
    <t>ค่าใช้จ่ายอื่นๆที่ต้องการเตรียมหลังจากไป</t>
  </si>
  <si>
    <t>มูลค่าเงินออมและเงินฝากทั้งหมดที่มีอยู่</t>
  </si>
  <si>
    <t>มูลค่าเงินลงทุน (ในหุ้น,กองทุนรวม) ทั้งหมดที่มีอยู่</t>
  </si>
  <si>
    <t>มูลค่าทรัพย์สินอื่นๆที่เลือกมาใช้คุ้มครอง</t>
  </si>
  <si>
    <t>ทุนประกันชีวิตทั้งหมดที่มีอยู่</t>
  </si>
  <si>
    <t>ประเมินทุนประกันชีวิตที่ควรมี</t>
  </si>
  <si>
    <t>ทุนประกันชีวิตทั้งหมดที่ควรมี</t>
  </si>
  <si>
    <t>รวมทรัพย์สินและทุนประกันชีวิตทั้งหมดที่มีอยู่</t>
  </si>
  <si>
    <t>ประเมินทรัพย์สินและทุนประกันชีวิตทั้งหมดที่มีอยู่</t>
  </si>
  <si>
    <t xml:space="preserve">ทุนประกันที่ยังขาดอยู่ที่ควรทำเพิ่ม (-เกิน) </t>
  </si>
  <si>
    <t>รายการ</t>
  </si>
  <si>
    <t>ที่มี</t>
  </si>
  <si>
    <t>ที่ควรมี</t>
  </si>
  <si>
    <t>ค่าห้อง ค่าอาหาร ค่าบริการพยาบาลประจำวัน (ต่อวัน)</t>
  </si>
  <si>
    <t>ค่าแพทย์ตรวจเยี่ยมไข้ (ต่อวัน)</t>
  </si>
  <si>
    <t>ค่ายากลับบ้าน (ต่อครั้ง)</t>
  </si>
  <si>
    <t>ค่าแพทย์ผ่าตัดและหัตถการ (ต่อครั้ง)</t>
  </si>
  <si>
    <t>ค่าแพทย์วิสัญญี (ต่อครั้ง)</t>
  </si>
  <si>
    <t>ค่าห้องผ่าตัดและอุปกรณ์ห้องผ่าตัด (ต่อครั้ง)</t>
  </si>
  <si>
    <t>ค่ารักษาพยาบาลอื่นๆ (ต่อครั้ง)</t>
  </si>
  <si>
    <t>ค่ารักษาพยาบาลผู้ป่วยนอกฉุกเฉิน (ต่อครั้ง)</t>
  </si>
  <si>
    <t>ค่าล้างไต คีโม ฉายแสง (ต่อปี)</t>
  </si>
  <si>
    <t>ค่าชดเชยรายวัน</t>
  </si>
  <si>
    <t>ค่ารักษาผู้ป่วยนอก ต่อครั้ง (ไม่เกิน 30 ครั้งต่อปี)</t>
  </si>
  <si>
    <t>วงเงินคุ้มครองโรคร้ายแรง</t>
  </si>
  <si>
    <t>เงินชดเชยรายวันโรคร้ายแรง</t>
  </si>
  <si>
    <t>วงเงินคุ้มครองชีวิตและทุพพลภาพจากอุบัติเหตุ</t>
  </si>
  <si>
    <t>ค่ารักษาพยาบาลต่อครั้ง</t>
  </si>
  <si>
    <t>เงินชดเชยรายสัปดาห์อุบัติเหตุ</t>
  </si>
  <si>
    <t>คุ้มครองค่ารักษาพยาบาล</t>
  </si>
  <si>
    <t>คุ้มครองค่ารักษาผู้ป่วยนอก</t>
  </si>
  <si>
    <t>คุ้มครองโรคร้ายแรง</t>
  </si>
  <si>
    <t>คุ้มครองอุบัติเหตุ</t>
  </si>
  <si>
    <t>ที่ควรทำเพิ่ม (-เกิน)</t>
  </si>
  <si>
    <t>ประเภทความคุ้มครอง</t>
  </si>
  <si>
    <t>แผนประกันสุขภาพ</t>
  </si>
  <si>
    <t>วงเงินเหมาจ่ายค่ารักษาสูงสุด (ต่อปี)</t>
  </si>
  <si>
    <t>HC</t>
  </si>
  <si>
    <t>ค่าเลี้ยงดูผู้อยู่ในอุปการะต่อเดือน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</si>
</sst>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0.0"/>
    <numFmt numFmtId="188" formatCode="#,##0_ ;[Red]\-#,##0\ "/>
  </numFmts>
  <fonts count="5" x14ac:knownFonts="1">
    <font>
      <sz val="11"/>
      <color theme="1"/>
      <name val="Tahoma"/>
      <family val="2"/>
      <charset val="22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vertical="center"/>
    </xf>
    <xf numFmtId="188" fontId="2" fillId="11" borderId="9" xfId="0" applyNumberFormat="1" applyFont="1" applyFill="1" applyBorder="1" applyAlignment="1">
      <alignment horizontal="center" vertical="center"/>
    </xf>
    <xf numFmtId="3" fontId="1" fillId="8" borderId="8" xfId="0" applyNumberFormat="1" applyFont="1" applyFill="1" applyBorder="1" applyAlignment="1">
      <alignment horizontal="center" vertical="center"/>
    </xf>
    <xf numFmtId="3" fontId="1" fillId="8" borderId="24" xfId="0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3" fontId="1" fillId="10" borderId="3" xfId="0" applyNumberFormat="1" applyFont="1" applyFill="1" applyBorder="1" applyAlignment="1">
      <alignment horizontal="center" vertical="center"/>
    </xf>
    <xf numFmtId="3" fontId="1" fillId="10" borderId="37" xfId="0" applyNumberFormat="1" applyFont="1" applyFill="1" applyBorder="1" applyAlignment="1">
      <alignment vertical="center"/>
    </xf>
    <xf numFmtId="3" fontId="1" fillId="10" borderId="35" xfId="0" applyNumberFormat="1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3" fontId="1" fillId="10" borderId="38" xfId="0" applyNumberFormat="1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vertical="center"/>
    </xf>
    <xf numFmtId="3" fontId="1" fillId="10" borderId="39" xfId="0" applyNumberFormat="1" applyFont="1" applyFill="1" applyBorder="1" applyAlignment="1">
      <alignment vertical="center"/>
    </xf>
    <xf numFmtId="3" fontId="1" fillId="10" borderId="1" xfId="0" applyNumberFormat="1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vertical="center"/>
    </xf>
    <xf numFmtId="3" fontId="1" fillId="10" borderId="0" xfId="0" applyNumberFormat="1" applyFont="1" applyFill="1" applyBorder="1" applyAlignment="1">
      <alignment horizontal="center" vertical="center"/>
    </xf>
    <xf numFmtId="3" fontId="1" fillId="10" borderId="28" xfId="0" applyNumberFormat="1" applyFont="1" applyFill="1" applyBorder="1" applyAlignment="1">
      <alignment vertical="center"/>
    </xf>
    <xf numFmtId="0" fontId="1" fillId="4" borderId="22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3" fontId="1" fillId="10" borderId="19" xfId="0" applyNumberFormat="1" applyFont="1" applyFill="1" applyBorder="1" applyAlignment="1">
      <alignment horizontal="center" vertical="center"/>
    </xf>
    <xf numFmtId="3" fontId="1" fillId="10" borderId="34" xfId="0" applyNumberFormat="1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1" fillId="7" borderId="8" xfId="0" applyFont="1" applyFill="1" applyBorder="1" applyAlignment="1" applyProtection="1">
      <alignment horizontal="center" vertical="center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7" xfId="0" applyNumberFormat="1" applyFont="1" applyFill="1" applyBorder="1" applyAlignment="1" applyProtection="1">
      <alignment horizontal="center" vertical="center"/>
      <protection locked="0"/>
    </xf>
    <xf numFmtId="3" fontId="1" fillId="7" borderId="3" xfId="0" applyNumberFormat="1" applyFont="1" applyFill="1" applyBorder="1" applyAlignment="1" applyProtection="1">
      <alignment horizontal="center" vertical="center"/>
      <protection locked="0"/>
    </xf>
    <xf numFmtId="3" fontId="1" fillId="7" borderId="1" xfId="0" applyNumberFormat="1" applyFont="1" applyFill="1" applyBorder="1" applyAlignment="1" applyProtection="1">
      <alignment horizontal="center" vertical="center"/>
      <protection locked="0"/>
    </xf>
    <xf numFmtId="10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4" xfId="0" applyNumberFormat="1" applyFont="1" applyFill="1" applyBorder="1" applyAlignment="1" applyProtection="1">
      <alignment horizontal="center" vertical="center"/>
      <protection locked="0"/>
    </xf>
    <xf numFmtId="3" fontId="1" fillId="7" borderId="20" xfId="0" applyNumberFormat="1" applyFont="1" applyFill="1" applyBorder="1" applyAlignment="1" applyProtection="1">
      <alignment horizontal="center" vertical="center"/>
      <protection locked="0"/>
    </xf>
    <xf numFmtId="0" fontId="3" fillId="7" borderId="0" xfId="0" applyFont="1" applyFill="1" applyAlignment="1">
      <alignment vertical="center" wrapText="1"/>
    </xf>
    <xf numFmtId="0" fontId="1" fillId="9" borderId="10" xfId="0" applyFont="1" applyFill="1" applyBorder="1" applyAlignment="1">
      <alignment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left" vertical="center" wrapText="1"/>
    </xf>
    <xf numFmtId="0" fontId="1" fillId="7" borderId="0" xfId="0" applyFont="1" applyFill="1" applyAlignment="1">
      <alignment vertical="center" wrapText="1"/>
    </xf>
    <xf numFmtId="0" fontId="1" fillId="9" borderId="7" xfId="0" applyFont="1" applyFill="1" applyBorder="1" applyAlignment="1">
      <alignment vertical="center" wrapText="1"/>
    </xf>
    <xf numFmtId="0" fontId="1" fillId="7" borderId="7" xfId="0" applyFont="1" applyFill="1" applyBorder="1" applyAlignment="1" applyProtection="1">
      <alignment horizontal="center" vertical="center" wrapText="1"/>
      <protection locked="0"/>
    </xf>
    <xf numFmtId="0" fontId="4" fillId="9" borderId="27" xfId="0" applyFont="1" applyFill="1" applyBorder="1" applyAlignment="1">
      <alignment horizontal="center" vertical="center" wrapText="1"/>
    </xf>
    <xf numFmtId="0" fontId="1" fillId="9" borderId="31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vertical="center" wrapText="1"/>
    </xf>
    <xf numFmtId="0" fontId="1" fillId="7" borderId="8" xfId="0" applyFont="1" applyFill="1" applyBorder="1" applyAlignment="1" applyProtection="1">
      <alignment horizontal="center" vertical="center" wrapText="1"/>
      <protection locked="0"/>
    </xf>
    <xf numFmtId="0" fontId="1" fillId="9" borderId="32" xfId="0" applyFont="1" applyFill="1" applyBorder="1" applyAlignment="1">
      <alignment horizontal="left" vertical="center" wrapText="1"/>
    </xf>
    <xf numFmtId="14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9" borderId="8" xfId="0" applyNumberFormat="1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left" vertical="center" wrapText="1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0" xfId="0" applyNumberFormat="1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vertical="center" wrapText="1"/>
    </xf>
    <xf numFmtId="0" fontId="1" fillId="7" borderId="9" xfId="0" applyFont="1" applyFill="1" applyBorder="1" applyAlignment="1" applyProtection="1">
      <alignment horizontal="center" vertical="center" wrapText="1"/>
      <protection locked="0"/>
    </xf>
    <xf numFmtId="0" fontId="4" fillId="9" borderId="29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left" vertical="center" wrapText="1"/>
    </xf>
    <xf numFmtId="0" fontId="1" fillId="11" borderId="16" xfId="0" applyFont="1" applyFill="1" applyBorder="1" applyAlignment="1">
      <alignment vertical="center" wrapText="1"/>
    </xf>
    <xf numFmtId="3" fontId="1" fillId="7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11" borderId="16" xfId="0" applyNumberFormat="1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left" vertical="center" wrapText="1"/>
    </xf>
    <xf numFmtId="0" fontId="1" fillId="11" borderId="18" xfId="0" applyFont="1" applyFill="1" applyBorder="1" applyAlignment="1">
      <alignment vertical="center" wrapText="1"/>
    </xf>
    <xf numFmtId="3" fontId="4" fillId="11" borderId="18" xfId="0" applyNumberFormat="1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left" vertical="center" wrapText="1"/>
    </xf>
    <xf numFmtId="187" fontId="1" fillId="7" borderId="0" xfId="0" applyNumberFormat="1" applyFont="1" applyFill="1" applyAlignment="1">
      <alignment vertical="center" wrapText="1"/>
    </xf>
    <xf numFmtId="3" fontId="4" fillId="11" borderId="21" xfId="0" applyNumberFormat="1" applyFont="1" applyFill="1" applyBorder="1" applyAlignment="1">
      <alignment horizontal="center" vertical="center" wrapText="1"/>
    </xf>
    <xf numFmtId="0" fontId="1" fillId="11" borderId="22" xfId="0" applyFont="1" applyFill="1" applyBorder="1" applyAlignment="1">
      <alignment horizontal="left" vertical="center" wrapText="1"/>
    </xf>
    <xf numFmtId="3" fontId="4" fillId="11" borderId="23" xfId="0" applyNumberFormat="1" applyFont="1" applyFill="1" applyBorder="1" applyAlignment="1">
      <alignment horizontal="center" vertical="center" wrapText="1"/>
    </xf>
    <xf numFmtId="0" fontId="1" fillId="11" borderId="24" xfId="0" applyFont="1" applyFill="1" applyBorder="1" applyAlignment="1">
      <alignment horizontal="left" vertical="center" wrapText="1"/>
    </xf>
    <xf numFmtId="0" fontId="1" fillId="11" borderId="21" xfId="0" applyFont="1" applyFill="1" applyBorder="1" applyAlignment="1">
      <alignment vertical="center" wrapText="1"/>
    </xf>
    <xf numFmtId="0" fontId="1" fillId="11" borderId="23" xfId="0" applyFont="1" applyFill="1" applyBorder="1" applyAlignment="1">
      <alignment vertical="center" wrapText="1"/>
    </xf>
    <xf numFmtId="3" fontId="4" fillId="11" borderId="7" xfId="0" applyNumberFormat="1" applyFont="1" applyFill="1" applyBorder="1" applyAlignment="1">
      <alignment horizontal="center" vertical="center" wrapText="1"/>
    </xf>
    <xf numFmtId="3" fontId="4" fillId="11" borderId="9" xfId="0" applyNumberFormat="1" applyFont="1" applyFill="1" applyBorder="1" applyAlignment="1">
      <alignment horizontal="center" vertical="center" wrapText="1"/>
    </xf>
    <xf numFmtId="0" fontId="1" fillId="12" borderId="16" xfId="0" applyFont="1" applyFill="1" applyBorder="1" applyAlignment="1">
      <alignment vertical="center" wrapText="1"/>
    </xf>
    <xf numFmtId="0" fontId="1" fillId="12" borderId="7" xfId="0" applyFont="1" applyFill="1" applyBorder="1" applyAlignment="1">
      <alignment horizontal="center" vertical="center" wrapText="1"/>
    </xf>
    <xf numFmtId="0" fontId="1" fillId="12" borderId="16" xfId="0" applyFont="1" applyFill="1" applyBorder="1" applyAlignment="1">
      <alignment horizontal="center" vertical="center" wrapText="1"/>
    </xf>
    <xf numFmtId="3" fontId="4" fillId="12" borderId="21" xfId="0" applyNumberFormat="1" applyFont="1" applyFill="1" applyBorder="1" applyAlignment="1">
      <alignment horizontal="center" vertical="center" wrapText="1"/>
    </xf>
    <xf numFmtId="0" fontId="1" fillId="12" borderId="32" xfId="0" applyFont="1" applyFill="1" applyBorder="1" applyAlignment="1">
      <alignment horizontal="left" vertical="center" wrapText="1"/>
    </xf>
    <xf numFmtId="0" fontId="1" fillId="12" borderId="17" xfId="0" applyFont="1" applyFill="1" applyBorder="1" applyAlignment="1">
      <alignment vertical="center" wrapText="1"/>
    </xf>
    <xf numFmtId="3" fontId="1" fillId="12" borderId="8" xfId="0" applyNumberFormat="1" applyFont="1" applyFill="1" applyBorder="1" applyAlignment="1">
      <alignment horizontal="center" vertical="center" wrapText="1"/>
    </xf>
    <xf numFmtId="3" fontId="1" fillId="12" borderId="17" xfId="0" applyNumberFormat="1" applyFont="1" applyFill="1" applyBorder="1" applyAlignment="1">
      <alignment horizontal="center" vertical="center" wrapText="1"/>
    </xf>
    <xf numFmtId="3" fontId="4" fillId="12" borderId="17" xfId="0" applyNumberFormat="1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left" vertical="center" wrapText="1"/>
    </xf>
    <xf numFmtId="0" fontId="1" fillId="12" borderId="18" xfId="0" applyFont="1" applyFill="1" applyBorder="1" applyAlignment="1">
      <alignment vertical="center" wrapText="1"/>
    </xf>
    <xf numFmtId="3" fontId="1" fillId="12" borderId="9" xfId="0" applyNumberFormat="1" applyFont="1" applyFill="1" applyBorder="1" applyAlignment="1">
      <alignment horizontal="center" vertical="center" wrapText="1"/>
    </xf>
    <xf numFmtId="3" fontId="1" fillId="12" borderId="18" xfId="0" applyNumberFormat="1" applyFont="1" applyFill="1" applyBorder="1" applyAlignment="1">
      <alignment horizontal="center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0" fontId="1" fillId="12" borderId="33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vertical="center" wrapText="1"/>
    </xf>
    <xf numFmtId="1" fontId="1" fillId="3" borderId="22" xfId="0" applyNumberFormat="1" applyFont="1" applyFill="1" applyBorder="1" applyAlignment="1">
      <alignment horizontal="center" vertical="center" wrapText="1"/>
    </xf>
    <xf numFmtId="3" fontId="4" fillId="3" borderId="25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vertical="center" wrapText="1"/>
    </xf>
    <xf numFmtId="1" fontId="1" fillId="3" borderId="24" xfId="0" applyNumberFormat="1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vertical="center" wrapText="1"/>
    </xf>
    <xf numFmtId="3" fontId="1" fillId="7" borderId="19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1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vertical="center" wrapText="1"/>
    </xf>
    <xf numFmtId="3" fontId="1" fillId="4" borderId="9" xfId="0" applyNumberFormat="1" applyFont="1" applyFill="1" applyBorder="1" applyAlignment="1">
      <alignment horizontal="center" vertical="center" wrapText="1"/>
    </xf>
    <xf numFmtId="3" fontId="1" fillId="4" borderId="18" xfId="0" applyNumberFormat="1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vertical="center" wrapText="1"/>
    </xf>
    <xf numFmtId="3" fontId="4" fillId="5" borderId="31" xfId="0" applyNumberFormat="1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vertical="center" wrapText="1"/>
    </xf>
    <xf numFmtId="3" fontId="1" fillId="5" borderId="8" xfId="0" applyNumberFormat="1" applyFont="1" applyFill="1" applyBorder="1" applyAlignment="1">
      <alignment horizontal="center" vertical="center" wrapText="1"/>
    </xf>
    <xf numFmtId="3" fontId="1" fillId="5" borderId="17" xfId="0" applyNumberFormat="1" applyFont="1" applyFill="1" applyBorder="1" applyAlignment="1">
      <alignment horizontal="center" vertical="center" wrapText="1"/>
    </xf>
    <xf numFmtId="3" fontId="4" fillId="5" borderId="8" xfId="0" applyNumberFormat="1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/>
    </xf>
    <xf numFmtId="3" fontId="1" fillId="7" borderId="17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32" xfId="0" applyNumberFormat="1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left" vertical="center" wrapText="1"/>
    </xf>
    <xf numFmtId="0" fontId="1" fillId="5" borderId="18" xfId="0" applyFont="1" applyFill="1" applyBorder="1" applyAlignment="1">
      <alignment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3" fontId="1" fillId="5" borderId="18" xfId="0" applyNumberFormat="1" applyFont="1" applyFill="1" applyBorder="1" applyAlignment="1">
      <alignment horizontal="center" vertical="center" wrapText="1"/>
    </xf>
    <xf numFmtId="3" fontId="4" fillId="5" borderId="24" xfId="0" applyNumberFormat="1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left" vertical="center" wrapText="1"/>
    </xf>
    <xf numFmtId="0" fontId="1" fillId="6" borderId="21" xfId="0" applyFont="1" applyFill="1" applyBorder="1" applyAlignment="1">
      <alignment vertical="center" wrapText="1"/>
    </xf>
    <xf numFmtId="3" fontId="1" fillId="7" borderId="22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21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31" xfId="0" applyNumberFormat="1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vertical="center" wrapText="1"/>
    </xf>
    <xf numFmtId="3" fontId="1" fillId="6" borderId="8" xfId="0" applyNumberFormat="1" applyFont="1" applyFill="1" applyBorder="1" applyAlignment="1">
      <alignment horizontal="center" vertical="center" wrapText="1"/>
    </xf>
    <xf numFmtId="3" fontId="1" fillId="6" borderId="17" xfId="0" applyNumberFormat="1" applyFont="1" applyFill="1" applyBorder="1" applyAlignment="1">
      <alignment horizontal="center" vertical="center" wrapText="1"/>
    </xf>
    <xf numFmtId="3" fontId="4" fillId="6" borderId="8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left" vertical="center" wrapText="1"/>
    </xf>
    <xf numFmtId="3" fontId="4" fillId="6" borderId="32" xfId="0" applyNumberFormat="1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vertical="center" wrapText="1"/>
    </xf>
    <xf numFmtId="3" fontId="1" fillId="6" borderId="9" xfId="0" applyNumberFormat="1" applyFont="1" applyFill="1" applyBorder="1" applyAlignment="1">
      <alignment horizontal="center" vertical="center" wrapText="1"/>
    </xf>
    <xf numFmtId="3" fontId="1" fillId="6" borderId="18" xfId="0" applyNumberFormat="1" applyFont="1" applyFill="1" applyBorder="1" applyAlignment="1">
      <alignment horizontal="center" vertical="center" wrapText="1"/>
    </xf>
    <xf numFmtId="3" fontId="4" fillId="6" borderId="9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vertical="center" wrapText="1"/>
    </xf>
    <xf numFmtId="3" fontId="1" fillId="7" borderId="9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20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18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24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4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7" borderId="22" xfId="0" applyNumberFormat="1" applyFont="1" applyFill="1" applyBorder="1" applyAlignment="1">
      <alignment vertical="center"/>
    </xf>
    <xf numFmtId="3" fontId="1" fillId="7" borderId="8" xfId="0" applyNumberFormat="1" applyFont="1" applyFill="1" applyBorder="1" applyAlignment="1">
      <alignment vertical="center"/>
    </xf>
    <xf numFmtId="3" fontId="1" fillId="7" borderId="24" xfId="0" applyNumberFormat="1" applyFont="1" applyFill="1" applyBorder="1" applyAlignment="1">
      <alignment vertical="center"/>
    </xf>
    <xf numFmtId="3" fontId="1" fillId="7" borderId="5" xfId="0" applyNumberFormat="1" applyFont="1" applyFill="1" applyBorder="1" applyAlignment="1">
      <alignment vertical="center"/>
    </xf>
    <xf numFmtId="3" fontId="1" fillId="7" borderId="32" xfId="0" applyNumberFormat="1" applyFont="1" applyFill="1" applyBorder="1" applyAlignment="1">
      <alignment vertical="center"/>
    </xf>
    <xf numFmtId="3" fontId="1" fillId="7" borderId="7" xfId="0" applyNumberFormat="1" applyFont="1" applyFill="1" applyBorder="1" applyAlignment="1">
      <alignment vertical="center"/>
    </xf>
    <xf numFmtId="3" fontId="1" fillId="7" borderId="9" xfId="0" applyNumberFormat="1" applyFont="1" applyFill="1" applyBorder="1" applyAlignment="1">
      <alignment vertical="center"/>
    </xf>
    <xf numFmtId="1" fontId="1" fillId="3" borderId="21" xfId="0" applyNumberFormat="1" applyFont="1" applyFill="1" applyBorder="1" applyAlignment="1">
      <alignment horizontal="center" vertical="center" wrapText="1"/>
    </xf>
    <xf numFmtId="1" fontId="1" fillId="3" borderId="23" xfId="0" applyNumberFormat="1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2" fillId="9" borderId="44" xfId="0" applyFont="1" applyFill="1" applyBorder="1" applyAlignment="1">
      <alignment horizontal="center" vertical="center"/>
    </xf>
    <xf numFmtId="0" fontId="2" fillId="9" borderId="45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horizontal="center" vertical="center"/>
    </xf>
    <xf numFmtId="0" fontId="1" fillId="11" borderId="49" xfId="0" applyFont="1" applyFill="1" applyBorder="1" applyAlignment="1">
      <alignment horizontal="center" vertical="center"/>
    </xf>
    <xf numFmtId="0" fontId="1" fillId="11" borderId="14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11" borderId="50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49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2" fillId="9" borderId="48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1" fillId="12" borderId="44" xfId="0" applyFont="1" applyFill="1" applyBorder="1" applyAlignment="1">
      <alignment horizontal="center" vertical="center"/>
    </xf>
    <xf numFmtId="0" fontId="1" fillId="12" borderId="51" xfId="0" applyFont="1" applyFill="1" applyBorder="1" applyAlignment="1">
      <alignment horizontal="center" vertical="center"/>
    </xf>
    <xf numFmtId="0" fontId="2" fillId="9" borderId="40" xfId="0" applyFont="1" applyFill="1" applyBorder="1" applyAlignment="1">
      <alignment horizontal="center" vertical="center"/>
    </xf>
    <xf numFmtId="0" fontId="2" fillId="9" borderId="41" xfId="0" applyFont="1" applyFill="1" applyBorder="1" applyAlignment="1">
      <alignment horizontal="center" vertical="center"/>
    </xf>
    <xf numFmtId="0" fontId="2" fillId="9" borderId="46" xfId="0" applyFont="1" applyFill="1" applyBorder="1" applyAlignment="1">
      <alignment horizontal="center" vertical="center"/>
    </xf>
    <xf numFmtId="0" fontId="2" fillId="9" borderId="42" xfId="0" applyFont="1" applyFill="1" applyBorder="1" applyAlignment="1">
      <alignment horizontal="center" vertical="center"/>
    </xf>
    <xf numFmtId="0" fontId="2" fillId="9" borderId="43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3" fontId="1" fillId="12" borderId="7" xfId="0" applyNumberFormat="1" applyFont="1" applyFill="1" applyBorder="1" applyAlignment="1">
      <alignment horizontal="center" vertical="center" wrapText="1"/>
    </xf>
    <xf numFmtId="3" fontId="1" fillId="1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C22" sqref="C22:D34"/>
    </sheetView>
  </sheetViews>
  <sheetFormatPr defaultRowHeight="12.75" x14ac:dyDescent="0.2"/>
  <cols>
    <col min="1" max="1" width="9" style="51"/>
    <col min="2" max="2" width="22" style="51" bestFit="1" customWidth="1"/>
    <col min="3" max="12" width="21.625" style="48" customWidth="1"/>
    <col min="13" max="13" width="21.625" style="49" customWidth="1"/>
    <col min="14" max="14" width="21.625" style="50" customWidth="1"/>
    <col min="15" max="16384" width="9" style="51"/>
  </cols>
  <sheetData>
    <row r="1" spans="1:14" ht="13.5" thickBot="1" x14ac:dyDescent="0.25">
      <c r="A1" s="45" t="s">
        <v>80</v>
      </c>
      <c r="B1" s="46" t="s">
        <v>42</v>
      </c>
      <c r="C1" s="47">
        <f ca="1">TODAY()+198327</f>
        <v>241853</v>
      </c>
    </row>
    <row r="2" spans="1:14" ht="19.5" customHeight="1" thickBot="1" x14ac:dyDescent="0.25">
      <c r="A2" s="45" t="s">
        <v>81</v>
      </c>
      <c r="B2" s="167" t="s">
        <v>36</v>
      </c>
      <c r="C2" s="168"/>
      <c r="D2" s="168"/>
      <c r="E2" s="168"/>
      <c r="F2" s="168"/>
      <c r="G2" s="168"/>
      <c r="H2" s="168"/>
      <c r="I2" s="168"/>
      <c r="J2" s="168"/>
      <c r="K2" s="168"/>
      <c r="L2" s="169"/>
      <c r="M2" s="167" t="s">
        <v>16</v>
      </c>
      <c r="N2" s="169"/>
    </row>
    <row r="3" spans="1:14" x14ac:dyDescent="0.2">
      <c r="A3" s="45" t="s">
        <v>4</v>
      </c>
      <c r="B3" s="52" t="s">
        <v>35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4"/>
      <c r="N3" s="55"/>
    </row>
    <row r="4" spans="1:14" x14ac:dyDescent="0.2">
      <c r="A4" s="45" t="s">
        <v>82</v>
      </c>
      <c r="B4" s="56" t="s">
        <v>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4"/>
      <c r="N4" s="58"/>
    </row>
    <row r="5" spans="1:14" x14ac:dyDescent="0.2">
      <c r="A5" s="45" t="s">
        <v>83</v>
      </c>
      <c r="B5" s="56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4"/>
      <c r="N5" s="58"/>
    </row>
    <row r="6" spans="1:14" x14ac:dyDescent="0.2">
      <c r="A6" s="45" t="s">
        <v>84</v>
      </c>
      <c r="B6" s="56" t="s">
        <v>2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4"/>
      <c r="N6" s="58"/>
    </row>
    <row r="7" spans="1:14" x14ac:dyDescent="0.2">
      <c r="B7" s="56" t="s">
        <v>3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4"/>
      <c r="N7" s="58"/>
    </row>
    <row r="8" spans="1:14" x14ac:dyDescent="0.2">
      <c r="B8" s="56" t="s">
        <v>5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4"/>
      <c r="N8" s="58"/>
    </row>
    <row r="9" spans="1:14" x14ac:dyDescent="0.2">
      <c r="B9" s="56" t="s">
        <v>6</v>
      </c>
      <c r="C9" s="59"/>
      <c r="D9" s="59"/>
      <c r="E9" s="59"/>
      <c r="F9" s="59"/>
      <c r="G9" s="59"/>
      <c r="H9" s="59"/>
      <c r="I9" s="59"/>
      <c r="J9" s="59"/>
      <c r="K9" s="57"/>
      <c r="L9" s="57"/>
      <c r="M9" s="54"/>
      <c r="N9" s="58"/>
    </row>
    <row r="10" spans="1:14" x14ac:dyDescent="0.2">
      <c r="B10" s="56" t="s">
        <v>7</v>
      </c>
      <c r="C10" s="59"/>
      <c r="D10" s="59"/>
      <c r="E10" s="59"/>
      <c r="F10" s="59"/>
      <c r="G10" s="59"/>
      <c r="H10" s="59"/>
      <c r="I10" s="59"/>
      <c r="J10" s="59"/>
      <c r="K10" s="57"/>
      <c r="L10" s="57"/>
      <c r="M10" s="54"/>
      <c r="N10" s="58"/>
    </row>
    <row r="11" spans="1:14" x14ac:dyDescent="0.2">
      <c r="B11" s="56" t="s">
        <v>8</v>
      </c>
      <c r="C11" s="59"/>
      <c r="D11" s="59"/>
      <c r="E11" s="59"/>
      <c r="F11" s="59"/>
      <c r="G11" s="59"/>
      <c r="H11" s="59"/>
      <c r="I11" s="59"/>
      <c r="J11" s="59"/>
      <c r="K11" s="57"/>
      <c r="L11" s="57"/>
      <c r="M11" s="54"/>
      <c r="N11" s="58"/>
    </row>
    <row r="12" spans="1:14" x14ac:dyDescent="0.2">
      <c r="B12" s="56" t="s">
        <v>9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4"/>
      <c r="N12" s="58"/>
    </row>
    <row r="13" spans="1:14" x14ac:dyDescent="0.2">
      <c r="B13" s="56" t="s">
        <v>10</v>
      </c>
      <c r="C13" s="60">
        <f>(C11-C9)/365</f>
        <v>0</v>
      </c>
      <c r="D13" s="60">
        <f t="shared" ref="D13:L13" si="0">(D11-D9)/365</f>
        <v>0</v>
      </c>
      <c r="E13" s="60">
        <f t="shared" si="0"/>
        <v>0</v>
      </c>
      <c r="F13" s="60">
        <f t="shared" si="0"/>
        <v>0</v>
      </c>
      <c r="G13" s="60">
        <f t="shared" si="0"/>
        <v>0</v>
      </c>
      <c r="H13" s="60">
        <f t="shared" si="0"/>
        <v>0</v>
      </c>
      <c r="I13" s="60">
        <f t="shared" si="0"/>
        <v>0</v>
      </c>
      <c r="J13" s="60">
        <f t="shared" si="0"/>
        <v>0</v>
      </c>
      <c r="K13" s="60">
        <f t="shared" si="0"/>
        <v>0</v>
      </c>
      <c r="L13" s="60">
        <f t="shared" si="0"/>
        <v>0</v>
      </c>
      <c r="M13" s="54"/>
      <c r="N13" s="58"/>
    </row>
    <row r="14" spans="1:14" ht="13.5" thickBot="1" x14ac:dyDescent="0.25">
      <c r="B14" s="56" t="s">
        <v>11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4"/>
      <c r="N14" s="58"/>
    </row>
    <row r="15" spans="1:14" ht="13.5" thickBot="1" x14ac:dyDescent="0.25">
      <c r="B15" s="56" t="s">
        <v>12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61">
        <f>COUNT(C15:L15)</f>
        <v>0</v>
      </c>
      <c r="N15" s="62" t="s">
        <v>46</v>
      </c>
    </row>
    <row r="16" spans="1:14" ht="13.5" thickBot="1" x14ac:dyDescent="0.25">
      <c r="B16" s="56" t="s">
        <v>75</v>
      </c>
      <c r="C16" s="63"/>
      <c r="D16" s="63"/>
      <c r="E16" s="63"/>
      <c r="F16" s="63"/>
      <c r="G16" s="63"/>
      <c r="H16" s="63"/>
      <c r="I16" s="63"/>
      <c r="J16" s="63"/>
      <c r="K16" s="57"/>
      <c r="L16" s="57"/>
      <c r="M16" s="64">
        <f>SUM(C16:L16)</f>
        <v>0</v>
      </c>
      <c r="N16" s="62" t="s">
        <v>45</v>
      </c>
    </row>
    <row r="17" spans="2:15" x14ac:dyDescent="0.2">
      <c r="B17" s="56" t="s">
        <v>39</v>
      </c>
      <c r="C17" s="63"/>
      <c r="D17" s="63"/>
      <c r="E17" s="63"/>
      <c r="F17" s="63"/>
      <c r="G17" s="63"/>
      <c r="H17" s="63"/>
      <c r="I17" s="63"/>
      <c r="J17" s="63"/>
      <c r="K17" s="57"/>
      <c r="L17" s="57"/>
      <c r="M17" s="54"/>
      <c r="N17" s="58"/>
    </row>
    <row r="18" spans="2:15" x14ac:dyDescent="0.2">
      <c r="B18" s="56" t="s">
        <v>14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4"/>
      <c r="N18" s="58"/>
    </row>
    <row r="19" spans="2:15" x14ac:dyDescent="0.2">
      <c r="B19" s="56" t="s">
        <v>15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4"/>
      <c r="N19" s="58"/>
    </row>
    <row r="20" spans="2:15" ht="13.5" thickBot="1" x14ac:dyDescent="0.25">
      <c r="B20" s="65" t="s">
        <v>44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7"/>
      <c r="N20" s="68"/>
    </row>
    <row r="21" spans="2:15" ht="19.5" customHeight="1" thickBot="1" x14ac:dyDescent="0.25">
      <c r="B21" s="170" t="s">
        <v>37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2"/>
      <c r="M21" s="170" t="s">
        <v>85</v>
      </c>
      <c r="N21" s="172"/>
    </row>
    <row r="22" spans="2:15" x14ac:dyDescent="0.2">
      <c r="B22" s="69" t="s">
        <v>17</v>
      </c>
      <c r="C22" s="70"/>
      <c r="D22" s="109"/>
      <c r="E22" s="70"/>
      <c r="F22" s="109"/>
      <c r="G22" s="70"/>
      <c r="H22" s="109"/>
      <c r="I22" s="70"/>
      <c r="J22" s="70"/>
      <c r="K22" s="109"/>
      <c r="L22" s="110"/>
      <c r="M22" s="71">
        <f t="shared" ref="M22:M46" si="1">SUM(C22:L22)</f>
        <v>0</v>
      </c>
      <c r="N22" s="72" t="s">
        <v>47</v>
      </c>
    </row>
    <row r="23" spans="2:15" ht="13.5" thickBot="1" x14ac:dyDescent="0.25">
      <c r="B23" s="73" t="s">
        <v>13</v>
      </c>
      <c r="C23" s="152"/>
      <c r="D23" s="153"/>
      <c r="E23" s="152"/>
      <c r="F23" s="153"/>
      <c r="G23" s="152"/>
      <c r="H23" s="153"/>
      <c r="I23" s="152"/>
      <c r="J23" s="152"/>
      <c r="K23" s="153"/>
      <c r="L23" s="154"/>
      <c r="M23" s="74">
        <f t="shared" si="1"/>
        <v>0</v>
      </c>
      <c r="N23" s="75" t="s">
        <v>48</v>
      </c>
      <c r="O23" s="76"/>
    </row>
    <row r="24" spans="2:15" x14ac:dyDescent="0.2">
      <c r="B24" s="69" t="s">
        <v>18</v>
      </c>
      <c r="C24" s="70"/>
      <c r="D24" s="109"/>
      <c r="E24" s="70"/>
      <c r="F24" s="109"/>
      <c r="G24" s="70"/>
      <c r="H24" s="109"/>
      <c r="I24" s="70"/>
      <c r="J24" s="70"/>
      <c r="K24" s="109"/>
      <c r="L24" s="110"/>
      <c r="M24" s="77">
        <f t="shared" si="1"/>
        <v>0</v>
      </c>
      <c r="N24" s="78" t="s">
        <v>49</v>
      </c>
    </row>
    <row r="25" spans="2:15" ht="13.5" thickBot="1" x14ac:dyDescent="0.25">
      <c r="B25" s="73" t="s">
        <v>13</v>
      </c>
      <c r="C25" s="152"/>
      <c r="D25" s="153"/>
      <c r="E25" s="152"/>
      <c r="F25" s="153"/>
      <c r="G25" s="152"/>
      <c r="H25" s="153"/>
      <c r="I25" s="152"/>
      <c r="J25" s="152"/>
      <c r="K25" s="153"/>
      <c r="L25" s="154"/>
      <c r="M25" s="79">
        <f t="shared" si="1"/>
        <v>0</v>
      </c>
      <c r="N25" s="80" t="s">
        <v>50</v>
      </c>
    </row>
    <row r="26" spans="2:15" x14ac:dyDescent="0.2">
      <c r="B26" s="69" t="s">
        <v>19</v>
      </c>
      <c r="C26" s="70"/>
      <c r="D26" s="109"/>
      <c r="E26" s="70"/>
      <c r="F26" s="109"/>
      <c r="G26" s="70"/>
      <c r="H26" s="109"/>
      <c r="I26" s="70"/>
      <c r="J26" s="70"/>
      <c r="K26" s="109"/>
      <c r="L26" s="110"/>
      <c r="M26" s="71">
        <f t="shared" si="1"/>
        <v>0</v>
      </c>
      <c r="N26" s="72" t="s">
        <v>51</v>
      </c>
    </row>
    <row r="27" spans="2:15" ht="13.5" thickBot="1" x14ac:dyDescent="0.25">
      <c r="B27" s="73" t="s">
        <v>13</v>
      </c>
      <c r="C27" s="152"/>
      <c r="D27" s="153"/>
      <c r="E27" s="152"/>
      <c r="F27" s="153"/>
      <c r="G27" s="152"/>
      <c r="H27" s="153"/>
      <c r="I27" s="152"/>
      <c r="J27" s="152"/>
      <c r="K27" s="153"/>
      <c r="L27" s="154"/>
      <c r="M27" s="74">
        <f t="shared" si="1"/>
        <v>0</v>
      </c>
      <c r="N27" s="75" t="s">
        <v>52</v>
      </c>
    </row>
    <row r="28" spans="2:15" x14ac:dyDescent="0.2">
      <c r="B28" s="81" t="s">
        <v>20</v>
      </c>
      <c r="C28" s="135"/>
      <c r="D28" s="136"/>
      <c r="E28" s="135"/>
      <c r="F28" s="136"/>
      <c r="G28" s="135"/>
      <c r="H28" s="136"/>
      <c r="I28" s="135"/>
      <c r="J28" s="135"/>
      <c r="K28" s="136"/>
      <c r="L28" s="137"/>
      <c r="M28" s="77">
        <f t="shared" si="1"/>
        <v>0</v>
      </c>
      <c r="N28" s="78" t="s">
        <v>53</v>
      </c>
    </row>
    <row r="29" spans="2:15" ht="13.5" thickBot="1" x14ac:dyDescent="0.25">
      <c r="B29" s="82" t="s">
        <v>13</v>
      </c>
      <c r="C29" s="155"/>
      <c r="D29" s="156"/>
      <c r="E29" s="155"/>
      <c r="F29" s="156"/>
      <c r="G29" s="155"/>
      <c r="H29" s="156"/>
      <c r="I29" s="155"/>
      <c r="J29" s="155"/>
      <c r="K29" s="156"/>
      <c r="L29" s="157"/>
      <c r="M29" s="79">
        <f t="shared" si="1"/>
        <v>0</v>
      </c>
      <c r="N29" s="80" t="s">
        <v>54</v>
      </c>
    </row>
    <row r="30" spans="2:15" x14ac:dyDescent="0.2">
      <c r="B30" s="69" t="s">
        <v>129</v>
      </c>
      <c r="C30" s="70"/>
      <c r="D30" s="109"/>
      <c r="E30" s="70"/>
      <c r="F30" s="109"/>
      <c r="G30" s="70"/>
      <c r="H30" s="109"/>
      <c r="I30" s="70"/>
      <c r="J30" s="70"/>
      <c r="K30" s="109"/>
      <c r="L30" s="110"/>
      <c r="M30" s="83">
        <f t="shared" si="1"/>
        <v>0</v>
      </c>
      <c r="N30" s="72" t="s">
        <v>55</v>
      </c>
    </row>
    <row r="31" spans="2:15" ht="13.5" thickBot="1" x14ac:dyDescent="0.25">
      <c r="B31" s="73" t="s">
        <v>13</v>
      </c>
      <c r="C31" s="152"/>
      <c r="D31" s="153"/>
      <c r="E31" s="152"/>
      <c r="F31" s="153"/>
      <c r="G31" s="152"/>
      <c r="H31" s="153"/>
      <c r="I31" s="152"/>
      <c r="J31" s="152"/>
      <c r="K31" s="153"/>
      <c r="L31" s="154"/>
      <c r="M31" s="84">
        <f t="shared" si="1"/>
        <v>0</v>
      </c>
      <c r="N31" s="75" t="s">
        <v>56</v>
      </c>
    </row>
    <row r="32" spans="2:15" x14ac:dyDescent="0.2">
      <c r="B32" s="81" t="s">
        <v>21</v>
      </c>
      <c r="C32" s="135"/>
      <c r="D32" s="136"/>
      <c r="E32" s="135"/>
      <c r="F32" s="136"/>
      <c r="G32" s="135"/>
      <c r="H32" s="136"/>
      <c r="I32" s="135"/>
      <c r="J32" s="135"/>
      <c r="K32" s="136"/>
      <c r="L32" s="137"/>
      <c r="M32" s="77">
        <f t="shared" si="1"/>
        <v>0</v>
      </c>
      <c r="N32" s="78" t="s">
        <v>57</v>
      </c>
    </row>
    <row r="33" spans="2:14" ht="13.5" thickBot="1" x14ac:dyDescent="0.25">
      <c r="B33" s="82" t="s">
        <v>13</v>
      </c>
      <c r="C33" s="155"/>
      <c r="D33" s="156"/>
      <c r="E33" s="155"/>
      <c r="F33" s="156"/>
      <c r="G33" s="155"/>
      <c r="H33" s="156"/>
      <c r="I33" s="155"/>
      <c r="J33" s="155"/>
      <c r="K33" s="156"/>
      <c r="L33" s="157"/>
      <c r="M33" s="79">
        <f t="shared" si="1"/>
        <v>0</v>
      </c>
      <c r="N33" s="80" t="s">
        <v>58</v>
      </c>
    </row>
    <row r="34" spans="2:14" x14ac:dyDescent="0.2">
      <c r="B34" s="69" t="s">
        <v>22</v>
      </c>
      <c r="C34" s="70"/>
      <c r="D34" s="109"/>
      <c r="E34" s="70"/>
      <c r="F34" s="109"/>
      <c r="G34" s="70"/>
      <c r="H34" s="109"/>
      <c r="I34" s="70"/>
      <c r="J34" s="70"/>
      <c r="K34" s="109"/>
      <c r="L34" s="110"/>
      <c r="M34" s="83">
        <f t="shared" si="1"/>
        <v>0</v>
      </c>
      <c r="N34" s="72" t="s">
        <v>59</v>
      </c>
    </row>
    <row r="35" spans="2:14" ht="13.5" thickBot="1" x14ac:dyDescent="0.25">
      <c r="B35" s="73" t="s">
        <v>13</v>
      </c>
      <c r="C35" s="152"/>
      <c r="D35" s="153"/>
      <c r="E35" s="152"/>
      <c r="F35" s="153"/>
      <c r="G35" s="152"/>
      <c r="H35" s="153"/>
      <c r="I35" s="152"/>
      <c r="J35" s="152"/>
      <c r="K35" s="153"/>
      <c r="L35" s="154"/>
      <c r="M35" s="84">
        <f t="shared" si="1"/>
        <v>0</v>
      </c>
      <c r="N35" s="75" t="s">
        <v>60</v>
      </c>
    </row>
    <row r="36" spans="2:14" x14ac:dyDescent="0.2">
      <c r="B36" s="81" t="s">
        <v>61</v>
      </c>
      <c r="C36" s="135"/>
      <c r="D36" s="136"/>
      <c r="E36" s="135"/>
      <c r="F36" s="136"/>
      <c r="G36" s="135"/>
      <c r="H36" s="136"/>
      <c r="I36" s="135"/>
      <c r="J36" s="135"/>
      <c r="K36" s="136"/>
      <c r="L36" s="137"/>
      <c r="M36" s="77">
        <f t="shared" si="1"/>
        <v>0</v>
      </c>
      <c r="N36" s="78" t="s">
        <v>64</v>
      </c>
    </row>
    <row r="37" spans="2:14" ht="13.5" thickBot="1" x14ac:dyDescent="0.25">
      <c r="B37" s="82" t="s">
        <v>13</v>
      </c>
      <c r="C37" s="155"/>
      <c r="D37" s="156"/>
      <c r="E37" s="155"/>
      <c r="F37" s="156"/>
      <c r="G37" s="155"/>
      <c r="H37" s="156"/>
      <c r="I37" s="155"/>
      <c r="J37" s="155"/>
      <c r="K37" s="156"/>
      <c r="L37" s="157"/>
      <c r="M37" s="79">
        <f t="shared" si="1"/>
        <v>0</v>
      </c>
      <c r="N37" s="80" t="s">
        <v>67</v>
      </c>
    </row>
    <row r="38" spans="2:14" x14ac:dyDescent="0.2">
      <c r="B38" s="69" t="s">
        <v>62</v>
      </c>
      <c r="C38" s="70"/>
      <c r="D38" s="109"/>
      <c r="E38" s="70"/>
      <c r="F38" s="109"/>
      <c r="G38" s="70"/>
      <c r="H38" s="109"/>
      <c r="I38" s="70"/>
      <c r="J38" s="70"/>
      <c r="K38" s="109"/>
      <c r="L38" s="110"/>
      <c r="M38" s="83">
        <f t="shared" si="1"/>
        <v>0</v>
      </c>
      <c r="N38" s="72" t="s">
        <v>65</v>
      </c>
    </row>
    <row r="39" spans="2:14" ht="13.5" thickBot="1" x14ac:dyDescent="0.25">
      <c r="B39" s="73" t="s">
        <v>13</v>
      </c>
      <c r="C39" s="152"/>
      <c r="D39" s="153"/>
      <c r="E39" s="152"/>
      <c r="F39" s="153"/>
      <c r="G39" s="152"/>
      <c r="H39" s="153"/>
      <c r="I39" s="152"/>
      <c r="J39" s="152"/>
      <c r="K39" s="153"/>
      <c r="L39" s="154"/>
      <c r="M39" s="84">
        <f t="shared" si="1"/>
        <v>0</v>
      </c>
      <c r="N39" s="75" t="s">
        <v>66</v>
      </c>
    </row>
    <row r="40" spans="2:14" x14ac:dyDescent="0.2">
      <c r="B40" s="81" t="s">
        <v>63</v>
      </c>
      <c r="C40" s="135"/>
      <c r="D40" s="136"/>
      <c r="E40" s="135"/>
      <c r="F40" s="136"/>
      <c r="G40" s="135"/>
      <c r="H40" s="136"/>
      <c r="I40" s="135"/>
      <c r="J40" s="135"/>
      <c r="K40" s="136"/>
      <c r="L40" s="137"/>
      <c r="M40" s="77">
        <f t="shared" si="1"/>
        <v>0</v>
      </c>
      <c r="N40" s="72" t="s">
        <v>69</v>
      </c>
    </row>
    <row r="41" spans="2:14" ht="13.5" thickBot="1" x14ac:dyDescent="0.25">
      <c r="B41" s="82" t="s">
        <v>13</v>
      </c>
      <c r="C41" s="155"/>
      <c r="D41" s="156"/>
      <c r="E41" s="155"/>
      <c r="F41" s="156"/>
      <c r="G41" s="155"/>
      <c r="H41" s="156"/>
      <c r="I41" s="155"/>
      <c r="J41" s="155"/>
      <c r="K41" s="156"/>
      <c r="L41" s="157"/>
      <c r="M41" s="79">
        <f t="shared" si="1"/>
        <v>0</v>
      </c>
      <c r="N41" s="75" t="s">
        <v>68</v>
      </c>
    </row>
    <row r="42" spans="2:14" x14ac:dyDescent="0.2">
      <c r="B42" s="69" t="s">
        <v>23</v>
      </c>
      <c r="C42" s="70"/>
      <c r="D42" s="109"/>
      <c r="E42" s="70"/>
      <c r="F42" s="109"/>
      <c r="G42" s="70"/>
      <c r="H42" s="109"/>
      <c r="I42" s="70"/>
      <c r="J42" s="70"/>
      <c r="K42" s="109"/>
      <c r="L42" s="110"/>
      <c r="M42" s="83">
        <f t="shared" si="1"/>
        <v>0</v>
      </c>
      <c r="N42" s="72" t="s">
        <v>70</v>
      </c>
    </row>
    <row r="43" spans="2:14" ht="13.5" thickBot="1" x14ac:dyDescent="0.25">
      <c r="B43" s="73" t="s">
        <v>13</v>
      </c>
      <c r="C43" s="152"/>
      <c r="D43" s="153"/>
      <c r="E43" s="152"/>
      <c r="F43" s="153"/>
      <c r="G43" s="152"/>
      <c r="H43" s="153"/>
      <c r="I43" s="152"/>
      <c r="J43" s="152"/>
      <c r="K43" s="153"/>
      <c r="L43" s="154"/>
      <c r="M43" s="84">
        <f t="shared" si="1"/>
        <v>0</v>
      </c>
      <c r="N43" s="75" t="s">
        <v>71</v>
      </c>
    </row>
    <row r="44" spans="2:14" x14ac:dyDescent="0.2">
      <c r="B44" s="85" t="s">
        <v>38</v>
      </c>
      <c r="C44" s="205">
        <f>C23+C25+C27+C29+C31+C33+C35+C37+C39+C41+C43</f>
        <v>0</v>
      </c>
      <c r="D44" s="205">
        <f t="shared" ref="D44:I44" si="2">D23+D25+D27+D29+D31+D33+D35+D37+D39+D41+D43</f>
        <v>0</v>
      </c>
      <c r="E44" s="205">
        <f t="shared" si="2"/>
        <v>0</v>
      </c>
      <c r="F44" s="205">
        <f t="shared" si="2"/>
        <v>0</v>
      </c>
      <c r="G44" s="205">
        <f t="shared" si="2"/>
        <v>0</v>
      </c>
      <c r="H44" s="206">
        <f t="shared" si="2"/>
        <v>0</v>
      </c>
      <c r="I44" s="205">
        <f t="shared" si="2"/>
        <v>0</v>
      </c>
      <c r="J44" s="205">
        <f>J23+J25+J27+J29+J31+J33+J35+J37+J39+J41+J43</f>
        <v>0</v>
      </c>
      <c r="K44" s="86">
        <f t="shared" ref="K44" si="3">K23+K25+K27+K29+K31+K33+K35+K37+K39+K41+K43</f>
        <v>0</v>
      </c>
      <c r="L44" s="87">
        <f t="shared" ref="L44" si="4">L23+L25+L27+L29+L31+L33+L35+L37+L39+L41+L43</f>
        <v>0</v>
      </c>
      <c r="M44" s="88">
        <f t="shared" si="1"/>
        <v>0</v>
      </c>
      <c r="N44" s="89" t="s">
        <v>72</v>
      </c>
    </row>
    <row r="45" spans="2:14" x14ac:dyDescent="0.2">
      <c r="B45" s="90" t="s">
        <v>40</v>
      </c>
      <c r="C45" s="91">
        <f ca="1">IF(C48&lt;=0,0,C17)</f>
        <v>0</v>
      </c>
      <c r="D45" s="91">
        <f t="shared" ref="D45:I45" ca="1" si="5">IF(D48&lt;=0,0,D17)</f>
        <v>0</v>
      </c>
      <c r="E45" s="91">
        <f t="shared" ca="1" si="5"/>
        <v>0</v>
      </c>
      <c r="F45" s="91">
        <f t="shared" ca="1" si="5"/>
        <v>0</v>
      </c>
      <c r="G45" s="91">
        <f t="shared" ca="1" si="5"/>
        <v>0</v>
      </c>
      <c r="H45" s="92">
        <f t="shared" ca="1" si="5"/>
        <v>0</v>
      </c>
      <c r="I45" s="91">
        <f t="shared" ca="1" si="5"/>
        <v>0</v>
      </c>
      <c r="J45" s="91">
        <f ca="1">IF(J48&lt;=0,0,J17)</f>
        <v>0</v>
      </c>
      <c r="K45" s="91">
        <f t="shared" ref="K45" ca="1" si="6">IF(K48&lt;=0,0,K17)</f>
        <v>0</v>
      </c>
      <c r="L45" s="92">
        <f ca="1">IF(L48&lt;=0,0,L17)</f>
        <v>0</v>
      </c>
      <c r="M45" s="93">
        <f t="shared" ca="1" si="1"/>
        <v>0</v>
      </c>
      <c r="N45" s="94" t="s">
        <v>73</v>
      </c>
    </row>
    <row r="46" spans="2:14" ht="13.5" thickBot="1" x14ac:dyDescent="0.25">
      <c r="B46" s="95" t="s">
        <v>41</v>
      </c>
      <c r="C46" s="96">
        <f ca="1">C44+C45</f>
        <v>0</v>
      </c>
      <c r="D46" s="96">
        <f t="shared" ref="D46:I46" ca="1" si="7">D44+D45</f>
        <v>0</v>
      </c>
      <c r="E46" s="96">
        <f t="shared" ca="1" si="7"/>
        <v>0</v>
      </c>
      <c r="F46" s="96">
        <f t="shared" ca="1" si="7"/>
        <v>0</v>
      </c>
      <c r="G46" s="96">
        <f t="shared" ca="1" si="7"/>
        <v>0</v>
      </c>
      <c r="H46" s="97">
        <f t="shared" ca="1" si="7"/>
        <v>0</v>
      </c>
      <c r="I46" s="96">
        <f t="shared" ca="1" si="7"/>
        <v>0</v>
      </c>
      <c r="J46" s="96">
        <f ca="1">J44+J45</f>
        <v>0</v>
      </c>
      <c r="K46" s="96">
        <f t="shared" ref="K46" ca="1" si="8">K44+K45</f>
        <v>0</v>
      </c>
      <c r="L46" s="97">
        <f t="shared" ref="L46" ca="1" si="9">L44+L45</f>
        <v>0</v>
      </c>
      <c r="M46" s="98">
        <f t="shared" ca="1" si="1"/>
        <v>0</v>
      </c>
      <c r="N46" s="99" t="s">
        <v>74</v>
      </c>
    </row>
    <row r="47" spans="2:14" x14ac:dyDescent="0.2">
      <c r="B47" s="100" t="s">
        <v>24</v>
      </c>
      <c r="C47" s="101">
        <f ca="1">ROUNDUP((($C$1-C9)/365),1)</f>
        <v>662.7</v>
      </c>
      <c r="D47" s="101">
        <f t="shared" ref="D47:I47" ca="1" si="10">ROUNDUP((($C$1-D9)/365),1)</f>
        <v>662.7</v>
      </c>
      <c r="E47" s="101">
        <f t="shared" ca="1" si="10"/>
        <v>662.7</v>
      </c>
      <c r="F47" s="101">
        <f t="shared" ca="1" si="10"/>
        <v>662.7</v>
      </c>
      <c r="G47" s="101">
        <f t="shared" ca="1" si="10"/>
        <v>662.7</v>
      </c>
      <c r="H47" s="165">
        <f t="shared" ca="1" si="10"/>
        <v>662.7</v>
      </c>
      <c r="I47" s="101">
        <f t="shared" ca="1" si="10"/>
        <v>662.7</v>
      </c>
      <c r="J47" s="101">
        <f ca="1">ROUNDUP((($C$1-J9)/365),1)</f>
        <v>662.7</v>
      </c>
      <c r="K47" s="101">
        <f t="shared" ref="K47" ca="1" si="11">ROUNDUP((($C$1-K9)/365),1)</f>
        <v>662.7</v>
      </c>
      <c r="L47" s="101">
        <f ca="1">ROUNDUP((($C$1-L9)/365),1)</f>
        <v>662.7</v>
      </c>
      <c r="M47" s="102"/>
      <c r="N47" s="103"/>
    </row>
    <row r="48" spans="2:14" ht="13.5" thickBot="1" x14ac:dyDescent="0.25">
      <c r="B48" s="104" t="s">
        <v>25</v>
      </c>
      <c r="C48" s="105">
        <f ca="1">IF(C12-C47&gt;0,C12-C47,0)</f>
        <v>0</v>
      </c>
      <c r="D48" s="105">
        <f t="shared" ref="D48:I48" ca="1" si="12">IF(D12-D47&gt;0,D12-D47,0)</f>
        <v>0</v>
      </c>
      <c r="E48" s="105">
        <f t="shared" ca="1" si="12"/>
        <v>0</v>
      </c>
      <c r="F48" s="105">
        <f t="shared" ca="1" si="12"/>
        <v>0</v>
      </c>
      <c r="G48" s="105">
        <f t="shared" ca="1" si="12"/>
        <v>0</v>
      </c>
      <c r="H48" s="166">
        <f t="shared" ca="1" si="12"/>
        <v>0</v>
      </c>
      <c r="I48" s="105">
        <f t="shared" ca="1" si="12"/>
        <v>0</v>
      </c>
      <c r="J48" s="105">
        <f ca="1">IF(J12-J47&gt;0,J12-J47,0)</f>
        <v>0</v>
      </c>
      <c r="K48" s="105">
        <f t="shared" ref="K48" ca="1" si="13">IF(K12-K47&gt;0,K12-K47,0)</f>
        <v>0</v>
      </c>
      <c r="L48" s="105">
        <f ca="1">IF(L12-L47&gt;0,L12-L47,0)</f>
        <v>0</v>
      </c>
      <c r="M48" s="106"/>
      <c r="N48" s="107"/>
    </row>
    <row r="49" spans="2:14" x14ac:dyDescent="0.2">
      <c r="B49" s="108" t="s">
        <v>26</v>
      </c>
      <c r="C49" s="70"/>
      <c r="D49" s="70"/>
      <c r="E49" s="70"/>
      <c r="F49" s="70"/>
      <c r="G49" s="70"/>
      <c r="H49" s="110"/>
      <c r="I49" s="70"/>
      <c r="J49" s="70"/>
      <c r="K49" s="70"/>
      <c r="L49" s="110"/>
      <c r="M49" s="111"/>
      <c r="N49" s="112"/>
    </row>
    <row r="50" spans="2:14" ht="13.5" thickBot="1" x14ac:dyDescent="0.25">
      <c r="B50" s="113" t="s">
        <v>27</v>
      </c>
      <c r="C50" s="114">
        <f>(C49/1000)*C$16</f>
        <v>0</v>
      </c>
      <c r="D50" s="114">
        <f t="shared" ref="D50:I50" si="14">(D49/1000)*D$16</f>
        <v>0</v>
      </c>
      <c r="E50" s="114">
        <f t="shared" si="14"/>
        <v>0</v>
      </c>
      <c r="F50" s="114">
        <f t="shared" si="14"/>
        <v>0</v>
      </c>
      <c r="G50" s="114">
        <f t="shared" si="14"/>
        <v>0</v>
      </c>
      <c r="H50" s="115">
        <f t="shared" si="14"/>
        <v>0</v>
      </c>
      <c r="I50" s="114">
        <f t="shared" si="14"/>
        <v>0</v>
      </c>
      <c r="J50" s="114">
        <f>(J49/1000)*J$16</f>
        <v>0</v>
      </c>
      <c r="K50" s="114">
        <f t="shared" ref="K50" si="15">(K49/1000)*K$16</f>
        <v>0</v>
      </c>
      <c r="L50" s="115">
        <f t="shared" ref="L50" si="16">(L49/1000)*L$16</f>
        <v>0</v>
      </c>
      <c r="M50" s="116">
        <f>SUM(C50:L50)</f>
        <v>0</v>
      </c>
      <c r="N50" s="117" t="s">
        <v>76</v>
      </c>
    </row>
    <row r="51" spans="2:14" x14ac:dyDescent="0.2">
      <c r="B51" s="118" t="s">
        <v>28</v>
      </c>
      <c r="C51" s="70"/>
      <c r="D51" s="70"/>
      <c r="E51" s="70"/>
      <c r="F51" s="70"/>
      <c r="G51" s="70"/>
      <c r="H51" s="110"/>
      <c r="I51" s="70"/>
      <c r="J51" s="70"/>
      <c r="K51" s="70"/>
      <c r="L51" s="110"/>
      <c r="M51" s="119"/>
      <c r="N51" s="120"/>
    </row>
    <row r="52" spans="2:14" x14ac:dyDescent="0.2">
      <c r="B52" s="121" t="s">
        <v>29</v>
      </c>
      <c r="C52" s="122">
        <f>(C51/1000)*C$16</f>
        <v>0</v>
      </c>
      <c r="D52" s="122">
        <f t="shared" ref="D52:I52" si="17">(D51/1000)*D$16</f>
        <v>0</v>
      </c>
      <c r="E52" s="122">
        <f t="shared" si="17"/>
        <v>0</v>
      </c>
      <c r="F52" s="122">
        <f t="shared" si="17"/>
        <v>0</v>
      </c>
      <c r="G52" s="122">
        <f t="shared" si="17"/>
        <v>0</v>
      </c>
      <c r="H52" s="123">
        <f t="shared" si="17"/>
        <v>0</v>
      </c>
      <c r="I52" s="122">
        <f t="shared" si="17"/>
        <v>0</v>
      </c>
      <c r="J52" s="122">
        <f>(J51/1000)*J$16</f>
        <v>0</v>
      </c>
      <c r="K52" s="122">
        <f t="shared" ref="K52" si="18">(K51/1000)*K$16</f>
        <v>0</v>
      </c>
      <c r="L52" s="123">
        <f t="shared" ref="L52" si="19">(L51/1000)*L$16</f>
        <v>0</v>
      </c>
      <c r="M52" s="124">
        <f>SUM(C52:L52)</f>
        <v>0</v>
      </c>
      <c r="N52" s="125" t="s">
        <v>77</v>
      </c>
    </row>
    <row r="53" spans="2:14" x14ac:dyDescent="0.2">
      <c r="B53" s="121" t="s">
        <v>30</v>
      </c>
      <c r="C53" s="63"/>
      <c r="D53" s="63"/>
      <c r="E53" s="63"/>
      <c r="F53" s="63"/>
      <c r="G53" s="63"/>
      <c r="H53" s="126"/>
      <c r="I53" s="63"/>
      <c r="J53" s="63"/>
      <c r="K53" s="63"/>
      <c r="L53" s="126"/>
      <c r="M53" s="127"/>
      <c r="N53" s="128"/>
    </row>
    <row r="54" spans="2:14" ht="13.5" thickBot="1" x14ac:dyDescent="0.25">
      <c r="B54" s="129" t="s">
        <v>43</v>
      </c>
      <c r="C54" s="130">
        <f t="shared" ref="C54" si="20">(C53/1000)*C$16</f>
        <v>0</v>
      </c>
      <c r="D54" s="130">
        <f t="shared" ref="D54:J54" si="21">(D53/1000)*D$16</f>
        <v>0</v>
      </c>
      <c r="E54" s="130">
        <f t="shared" si="21"/>
        <v>0</v>
      </c>
      <c r="F54" s="130">
        <f t="shared" si="21"/>
        <v>0</v>
      </c>
      <c r="G54" s="130">
        <f t="shared" si="21"/>
        <v>0</v>
      </c>
      <c r="H54" s="131">
        <f t="shared" si="21"/>
        <v>0</v>
      </c>
      <c r="I54" s="130">
        <f t="shared" si="21"/>
        <v>0</v>
      </c>
      <c r="J54" s="130">
        <f t="shared" si="21"/>
        <v>0</v>
      </c>
      <c r="K54" s="130">
        <f t="shared" ref="K54" si="22">(K53/1000)*K$16</f>
        <v>0</v>
      </c>
      <c r="L54" s="131">
        <f t="shared" ref="L54" si="23">(L53/1000)*L$16</f>
        <v>0</v>
      </c>
      <c r="M54" s="132">
        <f>SUM(C54:L54)</f>
        <v>0</v>
      </c>
      <c r="N54" s="133" t="s">
        <v>78</v>
      </c>
    </row>
    <row r="55" spans="2:14" x14ac:dyDescent="0.2">
      <c r="B55" s="134" t="s">
        <v>31</v>
      </c>
      <c r="C55" s="135"/>
      <c r="D55" s="135"/>
      <c r="E55" s="135"/>
      <c r="F55" s="135"/>
      <c r="G55" s="135"/>
      <c r="H55" s="135"/>
      <c r="I55" s="135"/>
      <c r="J55" s="135"/>
      <c r="K55" s="135"/>
      <c r="L55" s="137"/>
      <c r="M55" s="138"/>
      <c r="N55" s="139"/>
    </row>
    <row r="56" spans="2:14" x14ac:dyDescent="0.2">
      <c r="B56" s="140" t="s">
        <v>32</v>
      </c>
      <c r="C56" s="141">
        <f>(C55/1000)*C$16</f>
        <v>0</v>
      </c>
      <c r="D56" s="141">
        <f t="shared" ref="D56:I56" si="24">(D55/1000)*D$16</f>
        <v>0</v>
      </c>
      <c r="E56" s="141">
        <f t="shared" si="24"/>
        <v>0</v>
      </c>
      <c r="F56" s="141">
        <f t="shared" si="24"/>
        <v>0</v>
      </c>
      <c r="G56" s="141">
        <f t="shared" si="24"/>
        <v>0</v>
      </c>
      <c r="H56" s="141">
        <f t="shared" si="24"/>
        <v>0</v>
      </c>
      <c r="I56" s="141">
        <f t="shared" si="24"/>
        <v>0</v>
      </c>
      <c r="J56" s="141">
        <f>(J55/1000)*J$16</f>
        <v>0</v>
      </c>
      <c r="K56" s="141">
        <f t="shared" ref="K56" si="25">(K55/1000)*K$16</f>
        <v>0</v>
      </c>
      <c r="L56" s="142">
        <f t="shared" ref="L56" si="26">(L55/1000)*L$16</f>
        <v>0</v>
      </c>
      <c r="M56" s="143">
        <f>SUM(C56:L56)</f>
        <v>0</v>
      </c>
      <c r="N56" s="144" t="s">
        <v>79</v>
      </c>
    </row>
    <row r="57" spans="2:14" x14ac:dyDescent="0.2">
      <c r="B57" s="140" t="s">
        <v>33</v>
      </c>
      <c r="C57" s="63"/>
      <c r="D57" s="63"/>
      <c r="E57" s="63"/>
      <c r="F57" s="63"/>
      <c r="G57" s="63"/>
      <c r="H57" s="63"/>
      <c r="I57" s="63"/>
      <c r="J57" s="63"/>
      <c r="K57" s="63"/>
      <c r="L57" s="126"/>
      <c r="M57" s="145"/>
      <c r="N57" s="146"/>
    </row>
    <row r="58" spans="2:14" x14ac:dyDescent="0.2">
      <c r="B58" s="140" t="s">
        <v>30</v>
      </c>
      <c r="C58" s="63"/>
      <c r="D58" s="63"/>
      <c r="E58" s="63"/>
      <c r="F58" s="63"/>
      <c r="G58" s="63"/>
      <c r="H58" s="63"/>
      <c r="I58" s="63"/>
      <c r="J58" s="63"/>
      <c r="K58" s="63"/>
      <c r="L58" s="126"/>
      <c r="M58" s="145"/>
      <c r="N58" s="146"/>
    </row>
    <row r="59" spans="2:14" ht="13.5" thickBot="1" x14ac:dyDescent="0.25">
      <c r="B59" s="147" t="s">
        <v>34</v>
      </c>
      <c r="C59" s="148">
        <f t="shared" ref="C59" si="27">(C58/1000)*C$16</f>
        <v>0</v>
      </c>
      <c r="D59" s="148">
        <f t="shared" ref="D59:J59" si="28">(D58/1000)*D$16</f>
        <v>0</v>
      </c>
      <c r="E59" s="148">
        <f t="shared" si="28"/>
        <v>0</v>
      </c>
      <c r="F59" s="148">
        <f t="shared" si="28"/>
        <v>0</v>
      </c>
      <c r="G59" s="148">
        <f t="shared" si="28"/>
        <v>0</v>
      </c>
      <c r="H59" s="148">
        <f t="shared" si="28"/>
        <v>0</v>
      </c>
      <c r="I59" s="148">
        <f t="shared" si="28"/>
        <v>0</v>
      </c>
      <c r="J59" s="148">
        <f t="shared" si="28"/>
        <v>0</v>
      </c>
      <c r="K59" s="148">
        <f t="shared" ref="K59" si="29">(K58/1000)*K$16</f>
        <v>0</v>
      </c>
      <c r="L59" s="149">
        <f t="shared" ref="L59" si="30">(L58/1000)*L$16</f>
        <v>0</v>
      </c>
      <c r="M59" s="150">
        <f>SUM(C59:L59)</f>
        <v>0</v>
      </c>
      <c r="N59" s="151" t="s">
        <v>78</v>
      </c>
    </row>
  </sheetData>
  <sheetProtection selectLockedCells="1"/>
  <mergeCells count="4">
    <mergeCell ref="B2:L2"/>
    <mergeCell ref="B21:L21"/>
    <mergeCell ref="M2:N2"/>
    <mergeCell ref="M21:N21"/>
  </mergeCells>
  <dataValidations count="1">
    <dataValidation type="list" allowBlank="1" showInputMessage="1" showErrorMessage="1" sqref="C7:L7">
      <formula1>$A$1:$A$6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topLeftCell="A13" workbookViewId="0">
      <selection activeCell="D11" sqref="D11"/>
    </sheetView>
  </sheetViews>
  <sheetFormatPr defaultRowHeight="12.75" x14ac:dyDescent="0.2"/>
  <cols>
    <col min="1" max="1" width="9" style="2"/>
    <col min="2" max="2" width="19.625" style="2" customWidth="1"/>
    <col min="3" max="3" width="35.875" style="1" bestFit="1" customWidth="1"/>
    <col min="4" max="5" width="11.625" style="2" customWidth="1"/>
    <col min="6" max="6" width="14.75" style="2" customWidth="1"/>
    <col min="7" max="16384" width="9" style="2"/>
  </cols>
  <sheetData>
    <row r="1" spans="2:6" ht="13.5" thickBot="1" x14ac:dyDescent="0.25"/>
    <row r="2" spans="2:6" ht="19.5" customHeight="1" thickBot="1" x14ac:dyDescent="0.25">
      <c r="B2" s="197" t="s">
        <v>86</v>
      </c>
      <c r="C2" s="198"/>
      <c r="D2" s="199"/>
      <c r="E2" s="36"/>
      <c r="F2" s="36"/>
    </row>
    <row r="3" spans="2:6" ht="15" customHeight="1" thickBot="1" x14ac:dyDescent="0.25">
      <c r="B3" s="176" t="s">
        <v>102</v>
      </c>
      <c r="C3" s="177"/>
      <c r="D3" s="7" t="s">
        <v>87</v>
      </c>
    </row>
    <row r="4" spans="2:6" ht="15" customHeight="1" thickBot="1" x14ac:dyDescent="0.25">
      <c r="B4" s="200" t="s">
        <v>97</v>
      </c>
      <c r="C4" s="201"/>
      <c r="D4" s="202"/>
    </row>
    <row r="5" spans="2:6" ht="14.25" customHeight="1" x14ac:dyDescent="0.2">
      <c r="B5" s="178" t="s">
        <v>130</v>
      </c>
      <c r="C5" s="179"/>
      <c r="D5" s="39"/>
    </row>
    <row r="6" spans="2:6" ht="14.25" customHeight="1" x14ac:dyDescent="0.2">
      <c r="B6" s="180" t="s">
        <v>90</v>
      </c>
      <c r="C6" s="181"/>
      <c r="D6" s="38"/>
    </row>
    <row r="7" spans="2:6" ht="14.25" customHeight="1" x14ac:dyDescent="0.2">
      <c r="B7" s="180" t="s">
        <v>91</v>
      </c>
      <c r="C7" s="181"/>
      <c r="D7" s="38"/>
    </row>
    <row r="8" spans="2:6" ht="14.25" customHeight="1" x14ac:dyDescent="0.2">
      <c r="B8" s="180" t="s">
        <v>92</v>
      </c>
      <c r="C8" s="181"/>
      <c r="D8" s="38"/>
    </row>
    <row r="9" spans="2:6" ht="14.25" customHeight="1" x14ac:dyDescent="0.2">
      <c r="B9" s="180" t="s">
        <v>88</v>
      </c>
      <c r="C9" s="181"/>
      <c r="D9" s="37"/>
    </row>
    <row r="10" spans="2:6" ht="14.25" customHeight="1" x14ac:dyDescent="0.2">
      <c r="B10" s="180" t="s">
        <v>89</v>
      </c>
      <c r="C10" s="181"/>
      <c r="D10" s="42">
        <v>0.03</v>
      </c>
    </row>
    <row r="11" spans="2:6" ht="15" customHeight="1" thickBot="1" x14ac:dyDescent="0.25">
      <c r="B11" s="184" t="s">
        <v>98</v>
      </c>
      <c r="C11" s="185"/>
      <c r="D11" s="3">
        <f>ROUNDUP(PV((((1.005)/(1+D10))-1),D9,-(D5*12),0,1),-5)+D6+D7+D8</f>
        <v>0</v>
      </c>
    </row>
    <row r="12" spans="2:6" ht="15" customHeight="1" thickBot="1" x14ac:dyDescent="0.25">
      <c r="B12" s="176" t="s">
        <v>100</v>
      </c>
      <c r="C12" s="190"/>
      <c r="D12" s="177"/>
    </row>
    <row r="13" spans="2:6" ht="14.25" customHeight="1" x14ac:dyDescent="0.2">
      <c r="B13" s="186" t="s">
        <v>93</v>
      </c>
      <c r="C13" s="187"/>
      <c r="D13" s="39">
        <v>500000</v>
      </c>
    </row>
    <row r="14" spans="2:6" ht="14.25" customHeight="1" x14ac:dyDescent="0.2">
      <c r="B14" s="188" t="s">
        <v>94</v>
      </c>
      <c r="C14" s="189"/>
      <c r="D14" s="38">
        <v>1000000</v>
      </c>
    </row>
    <row r="15" spans="2:6" ht="14.25" customHeight="1" x14ac:dyDescent="0.2">
      <c r="B15" s="188" t="s">
        <v>95</v>
      </c>
      <c r="C15" s="189"/>
      <c r="D15" s="37"/>
    </row>
    <row r="16" spans="2:6" ht="14.25" customHeight="1" x14ac:dyDescent="0.2">
      <c r="B16" s="188" t="s">
        <v>96</v>
      </c>
      <c r="C16" s="189"/>
      <c r="D16" s="4">
        <f>สรุปกรมธรรม์!M16</f>
        <v>0</v>
      </c>
    </row>
    <row r="17" spans="2:6" ht="15" customHeight="1" thickBot="1" x14ac:dyDescent="0.25">
      <c r="B17" s="203" t="s">
        <v>99</v>
      </c>
      <c r="C17" s="204"/>
      <c r="D17" s="5">
        <f>SUM(D13:D16)</f>
        <v>1500000</v>
      </c>
    </row>
    <row r="18" spans="2:6" ht="15" customHeight="1" thickBot="1" x14ac:dyDescent="0.25">
      <c r="B18" s="195" t="s">
        <v>101</v>
      </c>
      <c r="C18" s="196"/>
      <c r="D18" s="6">
        <f>D11-D17</f>
        <v>-1500000</v>
      </c>
    </row>
    <row r="19" spans="2:6" ht="13.5" thickBot="1" x14ac:dyDescent="0.25"/>
    <row r="20" spans="2:6" ht="19.5" customHeight="1" thickBot="1" x14ac:dyDescent="0.25">
      <c r="B20" s="192" t="s">
        <v>127</v>
      </c>
      <c r="C20" s="193"/>
      <c r="D20" s="193"/>
      <c r="E20" s="193"/>
      <c r="F20" s="194"/>
    </row>
    <row r="21" spans="2:6" ht="13.5" thickBot="1" x14ac:dyDescent="0.25">
      <c r="B21" s="16" t="s">
        <v>126</v>
      </c>
      <c r="C21" s="17" t="s">
        <v>102</v>
      </c>
      <c r="D21" s="18" t="s">
        <v>103</v>
      </c>
      <c r="E21" s="17" t="s">
        <v>104</v>
      </c>
      <c r="F21" s="19" t="s">
        <v>125</v>
      </c>
    </row>
    <row r="22" spans="2:6" x14ac:dyDescent="0.2">
      <c r="B22" s="191" t="s">
        <v>121</v>
      </c>
      <c r="C22" s="14" t="s">
        <v>128</v>
      </c>
      <c r="D22" s="41"/>
      <c r="E22" s="158">
        <v>1000000</v>
      </c>
      <c r="F22" s="15">
        <f>E22-D22</f>
        <v>1000000</v>
      </c>
    </row>
    <row r="23" spans="2:6" x14ac:dyDescent="0.2">
      <c r="B23" s="191"/>
      <c r="C23" s="8" t="s">
        <v>105</v>
      </c>
      <c r="D23" s="11">
        <f>สรุปกรมธรรม์!M24+สรุปกรมธรรม์!M26</f>
        <v>0</v>
      </c>
      <c r="E23" s="159">
        <v>6000</v>
      </c>
      <c r="F23" s="12">
        <f t="shared" ref="F23:F38" si="0">E23-D23</f>
        <v>6000</v>
      </c>
    </row>
    <row r="24" spans="2:6" x14ac:dyDescent="0.2">
      <c r="B24" s="191"/>
      <c r="C24" s="8" t="s">
        <v>106</v>
      </c>
      <c r="D24" s="40"/>
      <c r="E24" s="159"/>
      <c r="F24" s="12">
        <f t="shared" si="0"/>
        <v>0</v>
      </c>
    </row>
    <row r="25" spans="2:6" x14ac:dyDescent="0.2">
      <c r="B25" s="191"/>
      <c r="C25" s="8" t="s">
        <v>107</v>
      </c>
      <c r="D25" s="40"/>
      <c r="E25" s="159"/>
      <c r="F25" s="12">
        <f t="shared" si="0"/>
        <v>0</v>
      </c>
    </row>
    <row r="26" spans="2:6" x14ac:dyDescent="0.2">
      <c r="B26" s="191"/>
      <c r="C26" s="8" t="s">
        <v>108</v>
      </c>
      <c r="D26" s="40"/>
      <c r="E26" s="159"/>
      <c r="F26" s="12">
        <f t="shared" si="0"/>
        <v>0</v>
      </c>
    </row>
    <row r="27" spans="2:6" x14ac:dyDescent="0.2">
      <c r="B27" s="191"/>
      <c r="C27" s="8" t="s">
        <v>109</v>
      </c>
      <c r="D27" s="40"/>
      <c r="E27" s="159"/>
      <c r="F27" s="12">
        <f t="shared" si="0"/>
        <v>0</v>
      </c>
    </row>
    <row r="28" spans="2:6" x14ac:dyDescent="0.2">
      <c r="B28" s="191"/>
      <c r="C28" s="8" t="s">
        <v>110</v>
      </c>
      <c r="D28" s="40"/>
      <c r="E28" s="159"/>
      <c r="F28" s="12">
        <f t="shared" si="0"/>
        <v>0</v>
      </c>
    </row>
    <row r="29" spans="2:6" x14ac:dyDescent="0.2">
      <c r="B29" s="191"/>
      <c r="C29" s="8" t="s">
        <v>111</v>
      </c>
      <c r="D29" s="40"/>
      <c r="E29" s="159"/>
      <c r="F29" s="12">
        <f t="shared" si="0"/>
        <v>0</v>
      </c>
    </row>
    <row r="30" spans="2:6" x14ac:dyDescent="0.2">
      <c r="B30" s="191"/>
      <c r="C30" s="8" t="s">
        <v>112</v>
      </c>
      <c r="D30" s="40"/>
      <c r="E30" s="159"/>
      <c r="F30" s="12">
        <f t="shared" si="0"/>
        <v>0</v>
      </c>
    </row>
    <row r="31" spans="2:6" ht="13.5" thickBot="1" x14ac:dyDescent="0.25">
      <c r="B31" s="191"/>
      <c r="C31" s="20" t="s">
        <v>113</v>
      </c>
      <c r="D31" s="43"/>
      <c r="E31" s="160"/>
      <c r="F31" s="21">
        <f t="shared" si="0"/>
        <v>0</v>
      </c>
    </row>
    <row r="32" spans="2:6" ht="13.5" thickBot="1" x14ac:dyDescent="0.25">
      <c r="B32" s="23" t="s">
        <v>114</v>
      </c>
      <c r="C32" s="24" t="s">
        <v>114</v>
      </c>
      <c r="D32" s="25">
        <f>สรุปกรมธรรม์!M28</f>
        <v>0</v>
      </c>
      <c r="E32" s="161"/>
      <c r="F32" s="26">
        <f t="shared" si="0"/>
        <v>0</v>
      </c>
    </row>
    <row r="33" spans="2:6" ht="13.5" thickBot="1" x14ac:dyDescent="0.25">
      <c r="B33" s="27" t="s">
        <v>122</v>
      </c>
      <c r="C33" s="28" t="s">
        <v>115</v>
      </c>
      <c r="D33" s="29">
        <f>สรุปกรมธรรม์!M34</f>
        <v>0</v>
      </c>
      <c r="E33" s="162"/>
      <c r="F33" s="30">
        <f t="shared" si="0"/>
        <v>0</v>
      </c>
    </row>
    <row r="34" spans="2:6" x14ac:dyDescent="0.2">
      <c r="B34" s="182" t="s">
        <v>123</v>
      </c>
      <c r="C34" s="32" t="s">
        <v>116</v>
      </c>
      <c r="D34" s="33">
        <f>สรุปกรมธรรม์!M30+สรุปกรมธรรม์!M32</f>
        <v>0</v>
      </c>
      <c r="E34" s="163">
        <v>1000000</v>
      </c>
      <c r="F34" s="34">
        <f t="shared" si="0"/>
        <v>1000000</v>
      </c>
    </row>
    <row r="35" spans="2:6" ht="13.5" thickBot="1" x14ac:dyDescent="0.25">
      <c r="B35" s="183"/>
      <c r="C35" s="35" t="s">
        <v>117</v>
      </c>
      <c r="D35" s="44"/>
      <c r="E35" s="164"/>
      <c r="F35" s="13">
        <f t="shared" si="0"/>
        <v>0</v>
      </c>
    </row>
    <row r="36" spans="2:6" x14ac:dyDescent="0.2">
      <c r="B36" s="173" t="s">
        <v>124</v>
      </c>
      <c r="C36" s="31" t="s">
        <v>118</v>
      </c>
      <c r="D36" s="22">
        <f>สรุปกรมธรรม์!M36+สรุปกรมธรรม์!M38</f>
        <v>0</v>
      </c>
      <c r="E36" s="158"/>
      <c r="F36" s="15">
        <f t="shared" si="0"/>
        <v>0</v>
      </c>
    </row>
    <row r="37" spans="2:6" x14ac:dyDescent="0.2">
      <c r="B37" s="174"/>
      <c r="C37" s="9" t="s">
        <v>119</v>
      </c>
      <c r="D37" s="40"/>
      <c r="E37" s="159">
        <v>30000</v>
      </c>
      <c r="F37" s="12">
        <f t="shared" si="0"/>
        <v>30000</v>
      </c>
    </row>
    <row r="38" spans="2:6" ht="13.5" thickBot="1" x14ac:dyDescent="0.25">
      <c r="B38" s="175"/>
      <c r="C38" s="10" t="s">
        <v>120</v>
      </c>
      <c r="D38" s="44"/>
      <c r="E38" s="164"/>
      <c r="F38" s="13">
        <f t="shared" si="0"/>
        <v>0</v>
      </c>
    </row>
  </sheetData>
  <sheetProtection selectLockedCells="1"/>
  <mergeCells count="21">
    <mergeCell ref="B2:D2"/>
    <mergeCell ref="B4:D4"/>
    <mergeCell ref="B15:C15"/>
    <mergeCell ref="B16:C16"/>
    <mergeCell ref="B17:C17"/>
    <mergeCell ref="B36:B38"/>
    <mergeCell ref="B3:C3"/>
    <mergeCell ref="B5:C5"/>
    <mergeCell ref="B6:C6"/>
    <mergeCell ref="B7:C7"/>
    <mergeCell ref="B8:C8"/>
    <mergeCell ref="B9:C9"/>
    <mergeCell ref="B10:C10"/>
    <mergeCell ref="B34:B35"/>
    <mergeCell ref="B11:C11"/>
    <mergeCell ref="B13:C13"/>
    <mergeCell ref="B14:C14"/>
    <mergeCell ref="B12:D12"/>
    <mergeCell ref="B22:B31"/>
    <mergeCell ref="B20:F20"/>
    <mergeCell ref="B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สรุปกรมธรรม์</vt:lpstr>
      <vt:lpstr>วางแผนประกัน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2019-03-01T14:11:44Z</dcterms:created>
  <dcterms:modified xsi:type="dcterms:W3CDTF">2019-03-02T00:52:58Z</dcterms:modified>
</cp:coreProperties>
</file>